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1"/>
  </bookViews>
  <sheets>
    <sheet name="приходи" sheetId="1" r:id="rId1"/>
    <sheet name="разходи" sheetId="2" r:id="rId2"/>
  </sheets>
  <definedNames/>
  <calcPr fullCalcOnLoad="1"/>
</workbook>
</file>

<file path=xl/sharedStrings.xml><?xml version="1.0" encoding="utf-8"?>
<sst xmlns="http://schemas.openxmlformats.org/spreadsheetml/2006/main" count="563" uniqueCount="264">
  <si>
    <t>Отчет</t>
  </si>
  <si>
    <t>Данък върху доходите на физически лица:</t>
  </si>
  <si>
    <t>01</t>
  </si>
  <si>
    <t>00</t>
  </si>
  <si>
    <t>окончателен годишен (патентен) данък</t>
  </si>
  <si>
    <t>03</t>
  </si>
  <si>
    <t>Имуществени и други местни данъци :</t>
  </si>
  <si>
    <t>13</t>
  </si>
  <si>
    <t>данък върху недвижими имоти</t>
  </si>
  <si>
    <t>данък върху превозните средства</t>
  </si>
  <si>
    <t>данък при придобиване на имущество по дарения и възмезден начин</t>
  </si>
  <si>
    <t>04</t>
  </si>
  <si>
    <t>туристически данък</t>
  </si>
  <si>
    <t>08</t>
  </si>
  <si>
    <t>Други данъци</t>
  </si>
  <si>
    <t>20</t>
  </si>
  <si>
    <t>Всичко:1. ИМУЩЕСТВЕНИ ДАНЪЦИ</t>
  </si>
  <si>
    <t xml:space="preserve">  </t>
  </si>
  <si>
    <t>Приходи и доходи от собственост</t>
  </si>
  <si>
    <t>24</t>
  </si>
  <si>
    <t>нетни приходи от продажби на услуги, стоки и продукция</t>
  </si>
  <si>
    <t>приходи от наеми на имущество</t>
  </si>
  <si>
    <t>05</t>
  </si>
  <si>
    <t>приходи от наеми на земя</t>
  </si>
  <si>
    <t>06</t>
  </si>
  <si>
    <t>приходи от лихви по текущи банкови сметки</t>
  </si>
  <si>
    <t>19</t>
  </si>
  <si>
    <t>Общински такси</t>
  </si>
  <si>
    <t>27</t>
  </si>
  <si>
    <t>за ползване на детски градини</t>
  </si>
  <si>
    <t>за ползване на детски ясли и други по здравеопазването</t>
  </si>
  <si>
    <t>02</t>
  </si>
  <si>
    <t>за ползване на домашен социален патронаж и други общински социални услуги</t>
  </si>
  <si>
    <t>за ползване на пазари, тържища, панаири, тротоари, улични платна и др.</t>
  </si>
  <si>
    <t>за битови отпадъци</t>
  </si>
  <si>
    <t>07</t>
  </si>
  <si>
    <t>за ползване на общежития и други по образованието</t>
  </si>
  <si>
    <t>за технически услуги</t>
  </si>
  <si>
    <t>10</t>
  </si>
  <si>
    <t>за административни услуги</t>
  </si>
  <si>
    <t>11</t>
  </si>
  <si>
    <t>за откупуване на гробни места</t>
  </si>
  <si>
    <t>15</t>
  </si>
  <si>
    <t>за притежаване на куче</t>
  </si>
  <si>
    <t>17</t>
  </si>
  <si>
    <t>други общински такси</t>
  </si>
  <si>
    <t>29</t>
  </si>
  <si>
    <t>Глоби, санкции и наказателни лихви</t>
  </si>
  <si>
    <t>28</t>
  </si>
  <si>
    <t>глоби, санкции, неустойки, наказателни лихви, обезщетения и начети</t>
  </si>
  <si>
    <t>Други неданъчни приходи</t>
  </si>
  <si>
    <t>36</t>
  </si>
  <si>
    <t>реализирани курсови разлики от валутни операции (нето) (+/-)</t>
  </si>
  <si>
    <t>получени застрахователни обезщетения за ДМА</t>
  </si>
  <si>
    <t>12</t>
  </si>
  <si>
    <t>други неданъчни приходи</t>
  </si>
  <si>
    <t>Внесени ДДС и други данъци върху продажбите</t>
  </si>
  <si>
    <t>37</t>
  </si>
  <si>
    <t>внесен ДДС (-)</t>
  </si>
  <si>
    <t>внесен данък върху приходите от стопанска дейност на бюджетните предприятия (-)</t>
  </si>
  <si>
    <t>Постъпления от продажба на нефинансови активи</t>
  </si>
  <si>
    <t>40</t>
  </si>
  <si>
    <t>постъпления от продажба на сгради</t>
  </si>
  <si>
    <t>22</t>
  </si>
  <si>
    <t>постъпления от продажба на нематериални дълготрайни активи</t>
  </si>
  <si>
    <t>30</t>
  </si>
  <si>
    <t>постъпления от продажба на земя</t>
  </si>
  <si>
    <t>Приходи от концесии</t>
  </si>
  <si>
    <t>41</t>
  </si>
  <si>
    <t>Помощи, дарения и други безвъзмездно получени суми от страната</t>
  </si>
  <si>
    <t>45</t>
  </si>
  <si>
    <t>текущи дарения, помощи и други безвъзмездно получени суми от страната</t>
  </si>
  <si>
    <t>Помощи, дарения и други безвъзмездно получени суми от чужбина</t>
  </si>
  <si>
    <t>46</t>
  </si>
  <si>
    <t>текущи дарения, помощи и други безвъзмездно получени суми от Европейския съюз</t>
  </si>
  <si>
    <t>Всичко:2.НЕДАНЪЧНИ ПРИХОДИ</t>
  </si>
  <si>
    <t>ІІ. ВЗАИМООТНОШЕНИЯ С ЦЕНТРАЛНИЯ БЮДЖЕТ</t>
  </si>
  <si>
    <t>Получени трансфери (субсидии/вноски) от ЦБ (нето)</t>
  </si>
  <si>
    <t>31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</si>
  <si>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</si>
  <si>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</si>
  <si>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трансфери (субсидии) от ЦБ за капиталови разходи (+)</t>
  </si>
  <si>
    <t>получени от общини целеви трансфери (субвенции) от ЦБ чрез  кодовете в СЕБРА 488 001 ххх-х</t>
  </si>
  <si>
    <t>18</t>
  </si>
  <si>
    <t>получени от общини целеви трансфери (субсидии) от ЦБ чрез кодове в СЕБРА 488 002 ххх-х</t>
  </si>
  <si>
    <t>Всичко:ІІ. ВЗАИМООТНОШЕНИЯ С ЦЕНТРАЛНИЯ БЮДЖЕТ</t>
  </si>
  <si>
    <t>ІІІ. ТРАНСФЕРИ МЕЖДУ БЮДЖЕТНИ СМЕТКИ И ИЗВЪНБЮДЖЕТНИ ФОНДОВЕ/СМЕТКИ</t>
  </si>
  <si>
    <t>Трансфери (субсидии, вноски) между бюджетни сметки (нето)</t>
  </si>
  <si>
    <t>61</t>
  </si>
  <si>
    <t>получени трансфери (+)</t>
  </si>
  <si>
    <t>предоставени трансфери (-)</t>
  </si>
  <si>
    <t>трансфери от МТСП по програми за осигуряване на заетост (+/-)</t>
  </si>
  <si>
    <t>Трансфери (субсидии, вноски) между бюджетни и извънбюджетни сметки/фондове (нето)</t>
  </si>
  <si>
    <t>62</t>
  </si>
  <si>
    <t>Трансфери от/за предприятието за управление на дейностите по опазване на околната среда (ПУДООС)</t>
  </si>
  <si>
    <t>64</t>
  </si>
  <si>
    <t>ІV.ВРЕМЕННИ БЕЗЛИХВЕНИ ЗАЕМИ МЕЖДУ ЦЕНТРАЛНИЯ БЮДЖЕТ, БЮДЖЕТНИ СМЕТКИ И ИЗВЪНБЮДЖЕТНИ ФОНДОВЕ/СМЕТКИ</t>
  </si>
  <si>
    <t>Временни безлихвени заеми между бюджетни и извънбюджетни сметки/фондове (нето)</t>
  </si>
  <si>
    <t>76</t>
  </si>
  <si>
    <t>предоставени заеми (-)</t>
  </si>
  <si>
    <t>21</t>
  </si>
  <si>
    <t>възстановени заеми (+)</t>
  </si>
  <si>
    <t>V. ОПЕРАЦИИ С ФИНАНСОВИ АКТИВИ И ПАСИВИ</t>
  </si>
  <si>
    <t>Заеми от банки и други лица в страната - нето (+/-)</t>
  </si>
  <si>
    <t>83</t>
  </si>
  <si>
    <t>Временно съхранявани средства и средства на разпореждане - нето (+/-)</t>
  </si>
  <si>
    <t>88</t>
  </si>
  <si>
    <t>средства на разпореждане предоставени / събрани от/за бюджетни сметки (+/-)</t>
  </si>
  <si>
    <t>91</t>
  </si>
  <si>
    <t>Друго финансиране - нето(+/-)</t>
  </si>
  <si>
    <t>93</t>
  </si>
  <si>
    <t>задължения по финансов лизинг и търговски кредит към местни лица (+/-)</t>
  </si>
  <si>
    <t>друго финансиране (+/-)</t>
  </si>
  <si>
    <t>39</t>
  </si>
  <si>
    <t>Депозити и средства по сметки - нето (+/-)     (този параграф се използва и за наличностите на ЦБ в БНБ)</t>
  </si>
  <si>
    <t>95</t>
  </si>
  <si>
    <t>остатък в левове по сметки от предходния период (+)</t>
  </si>
  <si>
    <t>остатък в левова равностойност по валутни сметки от предходния период (+)</t>
  </si>
  <si>
    <t>наличност в левове по сметки в края на периода (-)</t>
  </si>
  <si>
    <t>наличност в левова равностойност по валутни сметки в края на периода (-)</t>
  </si>
  <si>
    <t>Всичко:V. ОПЕРАЦИИ С ФИНАНСОВИ АКТИВИ И ПАСИВИ</t>
  </si>
  <si>
    <t>Всичко приходи(I+II+III+IV+V)</t>
  </si>
  <si>
    <t>Наименование на приходите</t>
  </si>
  <si>
    <t>параграфи</t>
  </si>
  <si>
    <t>VII.Почивно дело, култура, религиозно дело</t>
  </si>
  <si>
    <t>VIII. Икон. дейности и услуги</t>
  </si>
  <si>
    <t>I.Общи държавни служби</t>
  </si>
  <si>
    <t>II.Отбрана и сигурност</t>
  </si>
  <si>
    <t>III.Образование</t>
  </si>
  <si>
    <t>IV.Здравеопазване</t>
  </si>
  <si>
    <t>V.Соц. осигур. и грижи</t>
  </si>
  <si>
    <t>VI.Жил. стр.,БКС и опазв. на окол. среда</t>
  </si>
  <si>
    <t>А.Почивно дело</t>
  </si>
  <si>
    <t>Б.Физкултура и спорт</t>
  </si>
  <si>
    <t>В.Култура</t>
  </si>
  <si>
    <t>ВСИЧКО</t>
  </si>
  <si>
    <t>Б.Селско стопанство горско стопанство лов и риболов</t>
  </si>
  <si>
    <t>В.Транспорт и съобщения</t>
  </si>
  <si>
    <t>Д.Туризъм</t>
  </si>
  <si>
    <t>Е. Др. дейности по икономиката</t>
  </si>
  <si>
    <t>IX. Разходи некл. в др. функции</t>
  </si>
  <si>
    <t>Всичко по бюджета</t>
  </si>
  <si>
    <t>План</t>
  </si>
  <si>
    <t>Численост на персонала 2011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</si>
  <si>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</si>
  <si>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</si>
  <si>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</si>
  <si>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>заплати и възнаграждения на персонала по правоотношения, приравнени към трудовите</t>
  </si>
  <si>
    <t>допълнително материално стимулиране и други допълнителни възнаграждения</t>
  </si>
  <si>
    <t>09</t>
  </si>
  <si>
    <t>Други възнаграждения и плащания за персонала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</si>
  <si>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</si>
  <si>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</si>
  <si>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</si>
  <si>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</si>
  <si>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</si>
  <si>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Задължителни осигурителни вноски от работодатели</t>
  </si>
  <si>
    <t>осигурителни вноски от работодатели за Държавното обществено осигуряване (ДОО)</t>
  </si>
  <si>
    <t>51</t>
  </si>
  <si>
    <t>осигурителни вноски от работодатели за Учителския пенсионен фонд (УПФ)</t>
  </si>
  <si>
    <t>52</t>
  </si>
  <si>
    <t>здравноосигурителни вноски от работодатели</t>
  </si>
  <si>
    <t>60</t>
  </si>
  <si>
    <t>вноски за допълнително задължително осигуряване от работодатели</t>
  </si>
  <si>
    <t>80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</si>
  <si>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</si>
  <si>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</si>
  <si>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</si>
  <si>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</si>
  <si>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</si>
  <si>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14</t>
  </si>
  <si>
    <t>материали</t>
  </si>
  <si>
    <t>вода, горива и енергия</t>
  </si>
  <si>
    <t>16</t>
  </si>
  <si>
    <t>разходи за външни услуги</t>
  </si>
  <si>
    <t>Текущ ремонт</t>
  </si>
  <si>
    <t>Платени данъци, мита и такси (без осигурителни вноски за ДОО и НЗОК)</t>
  </si>
  <si>
    <t>командировки в страната</t>
  </si>
  <si>
    <t>краткосрочни командировки в чужбина</t>
  </si>
  <si>
    <t>разходи за застраховки</t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</si>
  <si>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</si>
  <si>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</si>
  <si>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92</t>
  </si>
  <si>
    <t>други разходи, некласифицирани в другите параграфи и подпараграфи</t>
  </si>
  <si>
    <t>98</t>
  </si>
  <si>
    <t>Разходи за лихви по заеми от страната</t>
  </si>
  <si>
    <t>Разходи за лихви по заеми от други банки в страната</t>
  </si>
  <si>
    <t>Стипендии</t>
  </si>
  <si>
    <t>Текущи трансфери, обезщетения и помощи за домакинствата</t>
  </si>
  <si>
    <t>42</t>
  </si>
  <si>
    <t>обезщетения и помощи по решение на общинския съвет</t>
  </si>
  <si>
    <t>други текущи трансфери за домакинствата</t>
  </si>
  <si>
    <t xml:space="preserve">РАЗХОДИ: </t>
  </si>
  <si>
    <t xml:space="preserve">Субсидии за нефинансови предприятия </t>
  </si>
  <si>
    <t>43</t>
  </si>
  <si>
    <t>за текуща дейност</t>
  </si>
  <si>
    <t>Субсидии на организации с нестопанска цел</t>
  </si>
  <si>
    <t>Разходи за членски внос и участие в нетърговски организации и дейности</t>
  </si>
  <si>
    <t xml:space="preserve">СУБСИДИИ: </t>
  </si>
  <si>
    <t>Други разходи за лихви</t>
  </si>
  <si>
    <t>Други разходи за лихви към  местни лица</t>
  </si>
  <si>
    <t xml:space="preserve">ДРУГИ: 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</si>
  <si>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</si>
  <si>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</si>
  <si>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</si>
  <si>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53</t>
  </si>
  <si>
    <t>Придобиване на земя</t>
  </si>
  <si>
    <t>54</t>
  </si>
  <si>
    <t>Капиталови трансфери</t>
  </si>
  <si>
    <t>55</t>
  </si>
  <si>
    <t>капиталови трансфери за организации с нестопанска цел</t>
  </si>
  <si>
    <t xml:space="preserve">КАПИТАЛОВИ РАЗХОДИ: </t>
  </si>
  <si>
    <t xml:space="preserve">ОБЩО РАЗХОДИ: </t>
  </si>
  <si>
    <t xml:space="preserve">ВСИЧКО РАЗХОДИ ПО БЮДЖЕТА: </t>
  </si>
  <si>
    <t>ОТЧЕТ ЗА ИЗПЪЛНЕНИЕ НА БЮДЖЕТА</t>
  </si>
  <si>
    <t>Уточнен годишен  план</t>
  </si>
  <si>
    <t>I.  ИМУЩЕСТВЕНИ ДАНЪЦИ И НЕДАНЪЧНИ ПРИХОДИ</t>
  </si>
  <si>
    <t>1. ИМУЩЕСТВЕНИ И ДРУГИ ДАНЪЦИ</t>
  </si>
  <si>
    <t>данък върху наследствата</t>
  </si>
  <si>
    <t>2. НЕДАНЪЧНИ ПРИХОДИ</t>
  </si>
  <si>
    <t>приходи от дивиденти</t>
  </si>
  <si>
    <t>приходи от  лихви по срочни депозити</t>
  </si>
  <si>
    <t>постъпления от продажба на друго оборудване, машини</t>
  </si>
  <si>
    <t>ВСИЧКО ПРИХОДИ (I+II+III+IV)</t>
  </si>
  <si>
    <t>Всичко: ІV. ВРЕМЕННИ БЕЗЛИХВЕНИ ЗАЕМИ МЕЖДУ ЦЕНТРАЛНИЯ БЮДЖЕТ, БЮДЖЕТНИ СМЕТКИ И ИЗВЪНБЮДЖЕТНИ ФОНДОВЕ/СМЕТКИ</t>
  </si>
  <si>
    <t>Всичко: ІІІ. ТРАНСФЕРИ МЕЖДУ БЮДЖЕТНИ СМЕТКИ И ИЗВЪНБЮДЖЕТНИ ФОНДОВЕ/СМЕТКИ</t>
  </si>
  <si>
    <t>ВСИЧКО: I. ПРИХОДИ (1+2)</t>
  </si>
  <si>
    <t>Предоставена временна финансова помощ (нето)</t>
  </si>
  <si>
    <t>Придобиване на дялове, акции и съучастия (нето)</t>
  </si>
  <si>
    <t>възстановени суми по временна финансова помощ (+)</t>
  </si>
  <si>
    <t>предоставени средства по временна финансова помощ (-)</t>
  </si>
  <si>
    <t>постъпления от продажби на дялове, акции и съучастия, и от ликвидационни дялове (+)</t>
  </si>
  <si>
    <t>в т.ч."Фонд енергийна ефективност"(-)</t>
  </si>
  <si>
    <t>Погашения на държавни (общински) ценни книжа (-)</t>
  </si>
  <si>
    <t>получени/възстановени временни безлихвени заеми от набирателни сметки(+/-)</t>
  </si>
  <si>
    <t>остатък в левове по срочни депозити от предходния период (+)</t>
  </si>
  <si>
    <t>наличност в левове по срочни депозити в края на периода (-)</t>
  </si>
  <si>
    <t>преоценка на валутни наличности (нереализирани курсови разлики) по сметки и средства в страната (+/-)</t>
  </si>
  <si>
    <t>ВСИЧКО ПРИХОДИ ПО БЮДЖЕТА</t>
  </si>
  <si>
    <t>текущи дарения, помощи и други безвъзмездно получени суми от други международни организации</t>
  </si>
  <si>
    <t>други текущи дарения, помощи и други безвъзмездно получени суми от чужбина</t>
  </si>
  <si>
    <t>ОБЩА РЕКАПИТУЛАЦИЯ НА РАЗХОДИТЕ</t>
  </si>
  <si>
    <t>ПРИХОДИ</t>
  </si>
  <si>
    <t>А.Отбрана</t>
  </si>
  <si>
    <t>В.Полиция</t>
  </si>
  <si>
    <t>Д.Гражданска защита</t>
  </si>
  <si>
    <t>Всичко</t>
  </si>
  <si>
    <t>други финансови услуги</t>
  </si>
  <si>
    <t>за осъществяване на болнична помощ</t>
  </si>
  <si>
    <t>А. Жилищно строителство и БКС</t>
  </si>
  <si>
    <t>Б. Опазване на околната среда</t>
  </si>
  <si>
    <t>такса ангажимент по заеми</t>
  </si>
  <si>
    <t>Разходи за лихви по емисии на ДЦК (общински ценни книжа)</t>
  </si>
  <si>
    <t>лихви по държавни (общински) ценни книжа</t>
  </si>
  <si>
    <t>Разходи за лихви по други заеми от страната</t>
  </si>
  <si>
    <t>Резерв за непредвидени и неотложни разходи</t>
  </si>
  <si>
    <t>погашения по дългосрочни заеми от други лица в страната (-)</t>
  </si>
  <si>
    <t>погашения по дългосрочни държавни (общински) ценни книжа (-)</t>
  </si>
  <si>
    <t>01.01.2012г. - 31.12.2012г.</t>
  </si>
  <si>
    <t>вноски за ЦБ за минали години</t>
  </si>
  <si>
    <t>погасени заеми (-)</t>
  </si>
  <si>
    <t>разх.за придоб.на дялове и акции и увел.на капитала</t>
  </si>
  <si>
    <t>средства на разпореждане предоставени / събрани от/за извънбюджетни сметки (+/-)</t>
  </si>
  <si>
    <t>чужди средства от др.лица(небюдж.предпр.и физ.лица)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</si>
</sst>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1010409]###\ ###\ ###\ ###"/>
    <numFmt numFmtId="177" formatCode="[$-1010409]General"/>
    <numFmt numFmtId="178" formatCode="[$-402]dd\ mmmm\ yyyy\ &quot;г.&quot;"/>
    <numFmt numFmtId="179" formatCode="#,##0.0"/>
  </numFmts>
  <fonts count="49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sz val="10"/>
      <name val="Heba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 wrapText="1"/>
      <protection/>
    </xf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62" applyFont="1" applyFill="1" applyBorder="1" applyAlignment="1" applyProtection="1">
      <alignment vertical="top" wrapText="1"/>
      <protection/>
    </xf>
    <xf numFmtId="0" fontId="3" fillId="0" borderId="10" xfId="62" applyFont="1" applyFill="1" applyBorder="1" applyAlignment="1" applyProtection="1">
      <alignment vertical="top" wrapText="1"/>
      <protection/>
    </xf>
    <xf numFmtId="0" fontId="2" fillId="0" borderId="11" xfId="62" applyFont="1" applyFill="1" applyBorder="1" applyAlignment="1" applyProtection="1">
      <alignment horizontal="right" vertical="top" wrapText="1"/>
      <protection/>
    </xf>
    <xf numFmtId="0" fontId="2" fillId="0" borderId="11" xfId="62" applyFont="1" applyFill="1" applyBorder="1" applyAlignment="1" applyProtection="1">
      <alignment horizontal="left" vertical="top" wrapText="1"/>
      <protection/>
    </xf>
    <xf numFmtId="0" fontId="3" fillId="0" borderId="11" xfId="62" applyFont="1" applyFill="1" applyBorder="1" applyAlignment="1" applyProtection="1">
      <alignment horizontal="right" vertical="top" wrapText="1"/>
      <protection/>
    </xf>
    <xf numFmtId="0" fontId="3" fillId="0" borderId="11" xfId="62" applyFont="1" applyFill="1" applyBorder="1" applyAlignment="1" applyProtection="1">
      <alignment horizontal="left" vertical="top" wrapText="1"/>
      <protection/>
    </xf>
    <xf numFmtId="0" fontId="0" fillId="0" borderId="0" xfId="62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vertical="top" wrapText="1"/>
      <protection/>
    </xf>
    <xf numFmtId="0" fontId="3" fillId="0" borderId="11" xfId="62" applyFont="1" applyFill="1" applyBorder="1" applyAlignment="1">
      <alignment horizontal="right" vertical="top" wrapText="1"/>
      <protection/>
    </xf>
    <xf numFmtId="0" fontId="3" fillId="0" borderId="11" xfId="62" applyFont="1" applyFill="1" applyBorder="1" applyAlignment="1">
      <alignment horizontal="left" vertical="top" wrapText="1"/>
      <protection/>
    </xf>
    <xf numFmtId="0" fontId="3" fillId="0" borderId="15" xfId="62" applyFont="1" applyFill="1" applyBorder="1" applyAlignment="1">
      <alignment horizontal="left" vertical="top" wrapText="1"/>
      <protection/>
    </xf>
    <xf numFmtId="0" fontId="1" fillId="0" borderId="16" xfId="62" applyFont="1" applyFill="1" applyBorder="1" applyAlignment="1">
      <alignment horizontal="left" vertical="center" wrapText="1"/>
      <protection/>
    </xf>
    <xf numFmtId="0" fontId="2" fillId="0" borderId="17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 applyProtection="1">
      <alignment vertical="top" wrapText="1"/>
      <protection/>
    </xf>
    <xf numFmtId="0" fontId="3" fillId="0" borderId="11" xfId="62" applyFont="1" applyFill="1" applyBorder="1" applyAlignment="1" applyProtection="1">
      <alignment horizontal="right" vertical="top" wrapText="1"/>
      <protection/>
    </xf>
    <xf numFmtId="176" fontId="3" fillId="0" borderId="18" xfId="62" applyNumberFormat="1" applyFont="1" applyFill="1" applyBorder="1" applyAlignment="1" applyProtection="1">
      <alignment horizontal="right" vertical="center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49" fontId="2" fillId="0" borderId="11" xfId="62" applyNumberFormat="1" applyFont="1" applyFill="1" applyBorder="1" applyAlignment="1" applyProtection="1">
      <alignment horizontal="left" vertical="top" wrapText="1"/>
      <protection/>
    </xf>
    <xf numFmtId="0" fontId="2" fillId="33" borderId="19" xfId="62" applyFont="1" applyFill="1" applyBorder="1" applyAlignment="1" applyProtection="1">
      <alignment horizontal="right" vertical="top" wrapText="1"/>
      <protection/>
    </xf>
    <xf numFmtId="0" fontId="2" fillId="33" borderId="19" xfId="62" applyFont="1" applyFill="1" applyBorder="1" applyAlignment="1" applyProtection="1">
      <alignment horizontal="left" vertical="top" wrapText="1"/>
      <protection/>
    </xf>
    <xf numFmtId="0" fontId="7" fillId="33" borderId="10" xfId="62" applyFont="1" applyFill="1" applyBorder="1" applyAlignment="1" applyProtection="1">
      <alignment vertical="top" wrapText="1"/>
      <protection/>
    </xf>
    <xf numFmtId="0" fontId="7" fillId="33" borderId="11" xfId="62" applyFont="1" applyFill="1" applyBorder="1" applyAlignment="1" applyProtection="1">
      <alignment horizontal="right" vertical="top" wrapText="1"/>
      <protection/>
    </xf>
    <xf numFmtId="0" fontId="7" fillId="33" borderId="11" xfId="62" applyFont="1" applyFill="1" applyBorder="1" applyAlignment="1" applyProtection="1">
      <alignment horizontal="left" vertical="top" wrapText="1"/>
      <protection/>
    </xf>
    <xf numFmtId="176" fontId="3" fillId="0" borderId="10" xfId="62" applyNumberFormat="1" applyFont="1" applyFill="1" applyBorder="1" applyAlignment="1" applyProtection="1">
      <alignment horizontal="right" vertical="center" wrapText="1"/>
      <protection/>
    </xf>
    <xf numFmtId="0" fontId="2" fillId="0" borderId="17" xfId="62" applyFont="1" applyFill="1" applyBorder="1" applyAlignment="1">
      <alignment horizontal="right" vertical="top" wrapText="1"/>
      <protection/>
    </xf>
    <xf numFmtId="0" fontId="3" fillId="0" borderId="20" xfId="62" applyFont="1" applyFill="1" applyBorder="1" applyAlignment="1">
      <alignment horizontal="right" vertical="top" wrapText="1"/>
      <protection/>
    </xf>
    <xf numFmtId="176" fontId="3" fillId="0" borderId="18" xfId="62" applyNumberFormat="1" applyFont="1" applyFill="1" applyBorder="1" applyAlignment="1">
      <alignment horizontal="right" vertical="center" wrapText="1"/>
      <protection/>
    </xf>
    <xf numFmtId="176" fontId="2" fillId="0" borderId="18" xfId="62" applyNumberFormat="1" applyFont="1" applyFill="1" applyBorder="1" applyAlignment="1" applyProtection="1">
      <alignment horizontal="right" vertical="center" wrapText="1"/>
      <protection/>
    </xf>
    <xf numFmtId="176" fontId="2" fillId="0" borderId="10" xfId="62" applyNumberFormat="1" applyFont="1" applyFill="1" applyBorder="1" applyAlignment="1" applyProtection="1">
      <alignment horizontal="right" vertical="center" wrapText="1"/>
      <protection/>
    </xf>
    <xf numFmtId="176" fontId="3" fillId="0" borderId="18" xfId="62" applyNumberFormat="1" applyFont="1" applyFill="1" applyBorder="1" applyAlignment="1" applyProtection="1">
      <alignment horizontal="right" vertical="center" wrapText="1"/>
      <protection/>
    </xf>
    <xf numFmtId="1" fontId="2" fillId="0" borderId="18" xfId="62" applyNumberFormat="1" applyFont="1" applyFill="1" applyBorder="1" applyAlignment="1" applyProtection="1">
      <alignment horizontal="right" vertical="center" wrapText="1"/>
      <protection/>
    </xf>
    <xf numFmtId="176" fontId="7" fillId="33" borderId="21" xfId="62" applyNumberFormat="1" applyFont="1" applyFill="1" applyBorder="1" applyAlignment="1" applyProtection="1">
      <alignment horizontal="right" vertical="center" wrapText="1"/>
      <protection/>
    </xf>
    <xf numFmtId="0" fontId="3" fillId="0" borderId="10" xfId="62" applyFont="1" applyFill="1" applyBorder="1" applyAlignment="1">
      <alignment horizontal="right" vertical="center" wrapText="1"/>
      <protection/>
    </xf>
    <xf numFmtId="176" fontId="7" fillId="33" borderId="18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2" applyAlignment="1">
      <alignment horizontal="right" vertical="center" wrapText="1"/>
      <protection/>
    </xf>
    <xf numFmtId="0" fontId="0" fillId="0" borderId="0" xfId="62" applyAlignment="1">
      <alignment horizontal="right" wrapText="1"/>
      <protection/>
    </xf>
    <xf numFmtId="0" fontId="0" fillId="0" borderId="0" xfId="0" applyAlignment="1">
      <alignment horizontal="right"/>
    </xf>
    <xf numFmtId="0" fontId="3" fillId="0" borderId="22" xfId="62" applyFont="1" applyFill="1" applyBorder="1" applyAlignment="1">
      <alignment horizontal="left" vertical="top" wrapText="1"/>
      <protection/>
    </xf>
    <xf numFmtId="0" fontId="2" fillId="0" borderId="23" xfId="62" applyFont="1" applyFill="1" applyBorder="1" applyAlignment="1">
      <alignment horizontal="right" vertical="center" wrapText="1"/>
      <protection/>
    </xf>
    <xf numFmtId="0" fontId="2" fillId="0" borderId="24" xfId="62" applyFont="1" applyFill="1" applyBorder="1" applyAlignment="1">
      <alignment vertical="top" wrapText="1"/>
      <protection/>
    </xf>
    <xf numFmtId="0" fontId="2" fillId="0" borderId="25" xfId="62" applyFont="1" applyFill="1" applyBorder="1" applyAlignment="1">
      <alignment vertical="top" wrapText="1"/>
      <protection/>
    </xf>
    <xf numFmtId="0" fontId="3" fillId="0" borderId="22" xfId="62" applyFont="1" applyFill="1" applyBorder="1" applyAlignment="1">
      <alignment horizontal="center" vertical="top" wrapText="1"/>
      <protection/>
    </xf>
    <xf numFmtId="176" fontId="3" fillId="0" borderId="21" xfId="62" applyNumberFormat="1" applyFont="1" applyFill="1" applyBorder="1" applyAlignment="1" applyProtection="1">
      <alignment horizontal="right" vertical="center" wrapText="1"/>
      <protection/>
    </xf>
    <xf numFmtId="0" fontId="2" fillId="0" borderId="26" xfId="62" applyFont="1" applyFill="1" applyBorder="1" applyAlignment="1">
      <alignment vertical="top" wrapText="1"/>
      <protection/>
    </xf>
    <xf numFmtId="0" fontId="2" fillId="0" borderId="26" xfId="62" applyFont="1" applyFill="1" applyBorder="1" applyAlignment="1">
      <alignment horizontal="right" vertical="center" wrapText="1"/>
      <protection/>
    </xf>
    <xf numFmtId="0" fontId="3" fillId="0" borderId="25" xfId="62" applyFont="1" applyFill="1" applyBorder="1" applyAlignment="1">
      <alignment horizontal="right" vertical="center" wrapText="1"/>
      <protection/>
    </xf>
    <xf numFmtId="0" fontId="1" fillId="0" borderId="22" xfId="62" applyFont="1" applyFill="1" applyBorder="1" applyAlignment="1">
      <alignment horizontal="left" vertical="top" wrapText="1"/>
      <protection/>
    </xf>
    <xf numFmtId="176" fontId="7" fillId="33" borderId="10" xfId="62" applyNumberFormat="1" applyFont="1" applyFill="1" applyBorder="1" applyAlignment="1" applyProtection="1">
      <alignment horizontal="right" vertical="center" wrapText="1"/>
      <protection/>
    </xf>
    <xf numFmtId="0" fontId="3" fillId="33" borderId="19" xfId="62" applyFont="1" applyFill="1" applyBorder="1" applyAlignment="1" applyProtection="1">
      <alignment horizontal="right" vertical="center" wrapText="1"/>
      <protection/>
    </xf>
    <xf numFmtId="0" fontId="3" fillId="33" borderId="19" xfId="62" applyFont="1" applyFill="1" applyBorder="1" applyAlignment="1" applyProtection="1">
      <alignment horizontal="left" vertical="center" wrapText="1"/>
      <protection/>
    </xf>
    <xf numFmtId="0" fontId="7" fillId="34" borderId="10" xfId="62" applyFont="1" applyFill="1" applyBorder="1" applyAlignment="1" applyProtection="1">
      <alignment vertical="top" wrapText="1"/>
      <protection/>
    </xf>
    <xf numFmtId="0" fontId="7" fillId="34" borderId="11" xfId="62" applyFont="1" applyFill="1" applyBorder="1" applyAlignment="1" applyProtection="1">
      <alignment horizontal="right" vertical="top" wrapText="1"/>
      <protection/>
    </xf>
    <xf numFmtId="0" fontId="7" fillId="34" borderId="11" xfId="62" applyFont="1" applyFill="1" applyBorder="1" applyAlignment="1" applyProtection="1">
      <alignment horizontal="left" vertical="top" wrapText="1"/>
      <protection/>
    </xf>
    <xf numFmtId="176" fontId="7" fillId="34" borderId="18" xfId="62" applyNumberFormat="1" applyFont="1" applyFill="1" applyBorder="1" applyAlignment="1" applyProtection="1">
      <alignment horizontal="right" vertical="center" wrapText="1"/>
      <protection/>
    </xf>
    <xf numFmtId="0" fontId="7" fillId="34" borderId="21" xfId="62" applyFont="1" applyFill="1" applyBorder="1" applyAlignment="1" applyProtection="1">
      <alignment vertical="top" wrapText="1"/>
      <protection/>
    </xf>
    <xf numFmtId="0" fontId="2" fillId="34" borderId="19" xfId="62" applyFont="1" applyFill="1" applyBorder="1" applyAlignment="1" applyProtection="1">
      <alignment horizontal="right" vertical="top" wrapText="1"/>
      <protection/>
    </xf>
    <xf numFmtId="0" fontId="2" fillId="34" borderId="19" xfId="62" applyFont="1" applyFill="1" applyBorder="1" applyAlignment="1" applyProtection="1">
      <alignment horizontal="left" vertical="top" wrapText="1"/>
      <protection/>
    </xf>
    <xf numFmtId="176" fontId="7" fillId="34" borderId="21" xfId="62" applyNumberFormat="1" applyFont="1" applyFill="1" applyBorder="1" applyAlignment="1" applyProtection="1">
      <alignment horizontal="right" vertical="center" wrapText="1"/>
      <protection/>
    </xf>
    <xf numFmtId="0" fontId="7" fillId="33" borderId="19" xfId="62" applyFont="1" applyFill="1" applyBorder="1" applyAlignment="1" applyProtection="1">
      <alignment horizontal="right" vertical="top" wrapText="1"/>
      <protection/>
    </xf>
    <xf numFmtId="0" fontId="7" fillId="33" borderId="19" xfId="62" applyFont="1" applyFill="1" applyBorder="1" applyAlignment="1" applyProtection="1">
      <alignment horizontal="left" vertical="top" wrapText="1"/>
      <protection/>
    </xf>
    <xf numFmtId="0" fontId="3" fillId="0" borderId="27" xfId="62" applyFont="1" applyFill="1" applyBorder="1" applyAlignment="1">
      <alignment horizontal="right" vertical="center" wrapText="1"/>
      <protection/>
    </xf>
    <xf numFmtId="0" fontId="2" fillId="0" borderId="25" xfId="62" applyFont="1" applyFill="1" applyBorder="1" applyAlignment="1">
      <alignment horizontal="right" vertical="center" wrapText="1"/>
      <protection/>
    </xf>
    <xf numFmtId="0" fontId="3" fillId="0" borderId="19" xfId="62" applyFont="1" applyFill="1" applyBorder="1" applyAlignment="1" applyProtection="1">
      <alignment horizontal="right" vertical="top" wrapText="1"/>
      <protection/>
    </xf>
    <xf numFmtId="0" fontId="3" fillId="0" borderId="19" xfId="62" applyFont="1" applyFill="1" applyBorder="1" applyAlignment="1" applyProtection="1">
      <alignment horizontal="left" vertical="top" wrapText="1"/>
      <protection/>
    </xf>
    <xf numFmtId="0" fontId="9" fillId="0" borderId="28" xfId="0" applyFont="1" applyFill="1" applyBorder="1" applyAlignment="1">
      <alignment/>
    </xf>
    <xf numFmtId="0" fontId="0" fillId="0" borderId="29" xfId="55" applyFont="1" applyFill="1" applyBorder="1" applyAlignment="1">
      <alignment wrapText="1"/>
      <protection/>
    </xf>
    <xf numFmtId="0" fontId="0" fillId="0" borderId="30" xfId="55" applyFont="1" applyFill="1" applyBorder="1">
      <alignment/>
      <protection/>
    </xf>
    <xf numFmtId="0" fontId="0" fillId="0" borderId="29" xfId="55" applyFont="1" applyFill="1" applyBorder="1">
      <alignment/>
      <protection/>
    </xf>
    <xf numFmtId="176" fontId="2" fillId="0" borderId="18" xfId="62" applyNumberFormat="1" applyFont="1" applyFill="1" applyBorder="1" applyAlignment="1" applyProtection="1">
      <alignment horizontal="right" vertical="center" wrapText="1"/>
      <protection/>
    </xf>
    <xf numFmtId="176" fontId="2" fillId="0" borderId="10" xfId="62" applyNumberFormat="1" applyFont="1" applyFill="1" applyBorder="1" applyAlignment="1" applyProtection="1">
      <alignment horizontal="right" vertical="center" wrapText="1"/>
      <protection/>
    </xf>
    <xf numFmtId="0" fontId="3" fillId="33" borderId="10" xfId="62" applyFont="1" applyFill="1" applyBorder="1" applyAlignment="1" applyProtection="1">
      <alignment vertical="top" wrapText="1"/>
      <protection/>
    </xf>
    <xf numFmtId="0" fontId="2" fillId="33" borderId="11" xfId="62" applyFont="1" applyFill="1" applyBorder="1" applyAlignment="1" applyProtection="1">
      <alignment horizontal="right" vertical="top" wrapText="1"/>
      <protection/>
    </xf>
    <xf numFmtId="0" fontId="2" fillId="33" borderId="11" xfId="62" applyFont="1" applyFill="1" applyBorder="1" applyAlignment="1" applyProtection="1">
      <alignment horizontal="left" vertical="top" wrapText="1"/>
      <protection/>
    </xf>
    <xf numFmtId="176" fontId="3" fillId="33" borderId="18" xfId="62" applyNumberFormat="1" applyFont="1" applyFill="1" applyBorder="1" applyAlignment="1" applyProtection="1">
      <alignment horizontal="right" vertical="center" wrapText="1"/>
      <protection/>
    </xf>
    <xf numFmtId="0" fontId="3" fillId="33" borderId="10" xfId="62" applyFont="1" applyFill="1" applyBorder="1" applyAlignment="1" applyProtection="1">
      <alignment vertical="top" wrapText="1"/>
      <protection/>
    </xf>
    <xf numFmtId="0" fontId="3" fillId="33" borderId="11" xfId="62" applyFont="1" applyFill="1" applyBorder="1" applyAlignment="1" applyProtection="1">
      <alignment horizontal="right" vertical="top" wrapText="1"/>
      <protection/>
    </xf>
    <xf numFmtId="0" fontId="3" fillId="33" borderId="11" xfId="62" applyFont="1" applyFill="1" applyBorder="1" applyAlignment="1" applyProtection="1">
      <alignment horizontal="left" vertical="top" wrapText="1"/>
      <protection/>
    </xf>
    <xf numFmtId="176" fontId="3" fillId="33" borderId="10" xfId="6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7" fillId="33" borderId="10" xfId="62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 applyProtection="1">
      <alignment horizontal="left"/>
      <protection/>
    </xf>
    <xf numFmtId="3" fontId="9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center" wrapText="1"/>
    </xf>
    <xf numFmtId="0" fontId="10" fillId="0" borderId="31" xfId="0" applyFont="1" applyFill="1" applyBorder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10" fillId="33" borderId="10" xfId="0" applyFont="1" applyFill="1" applyBorder="1" applyAlignment="1" applyProtection="1">
      <alignment wrapText="1"/>
      <protection/>
    </xf>
    <xf numFmtId="0" fontId="10" fillId="33" borderId="10" xfId="0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>
      <alignment/>
    </xf>
    <xf numFmtId="176" fontId="2" fillId="0" borderId="19" xfId="62" applyNumberFormat="1" applyFont="1" applyFill="1" applyBorder="1" applyAlignment="1" applyProtection="1">
      <alignment horizontal="right" vertical="center" wrapText="1"/>
      <protection/>
    </xf>
    <xf numFmtId="176" fontId="2" fillId="0" borderId="32" xfId="62" applyNumberFormat="1" applyFont="1" applyFill="1" applyBorder="1" applyAlignment="1" applyProtection="1">
      <alignment horizontal="right" vertical="center" wrapText="1"/>
      <protection/>
    </xf>
    <xf numFmtId="0" fontId="2" fillId="0" borderId="19" xfId="62" applyFont="1" applyFill="1" applyBorder="1" applyAlignment="1" applyProtection="1">
      <alignment horizontal="right" vertical="top" wrapText="1"/>
      <protection/>
    </xf>
    <xf numFmtId="0" fontId="2" fillId="0" borderId="19" xfId="62" applyFont="1" applyFill="1" applyBorder="1" applyAlignment="1" applyProtection="1">
      <alignment horizontal="left" vertical="top" wrapText="1"/>
      <protection/>
    </xf>
    <xf numFmtId="0" fontId="0" fillId="35" borderId="0" xfId="0" applyFill="1" applyAlignment="1">
      <alignment/>
    </xf>
    <xf numFmtId="0" fontId="0" fillId="0" borderId="28" xfId="0" applyFont="1" applyFill="1" applyBorder="1" applyAlignment="1">
      <alignment/>
    </xf>
    <xf numFmtId="0" fontId="2" fillId="0" borderId="11" xfId="62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2" fillId="0" borderId="10" xfId="62" applyFont="1" applyFill="1" applyBorder="1" applyAlignment="1" applyProtection="1">
      <alignment vertical="top" wrapText="1"/>
      <protection/>
    </xf>
    <xf numFmtId="3" fontId="9" fillId="0" borderId="0" xfId="0" applyNumberFormat="1" applyFont="1" applyAlignment="1">
      <alignment/>
    </xf>
    <xf numFmtId="179" fontId="0" fillId="0" borderId="10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3" xfId="62" applyFont="1" applyFill="1" applyBorder="1" applyAlignment="1">
      <alignment horizontal="center" vertical="center" wrapText="1"/>
      <protection/>
    </xf>
    <xf numFmtId="0" fontId="1" fillId="0" borderId="34" xfId="6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3" fontId="5" fillId="0" borderId="22" xfId="0" applyNumberFormat="1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0" fontId="5" fillId="0" borderId="45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4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_Лист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304800</xdr:colOff>
      <xdr:row>10</xdr:row>
      <xdr:rowOff>857250</xdr:rowOff>
    </xdr:to>
    <xdr:pic>
      <xdr:nvPicPr>
        <xdr:cNvPr id="1" name="Picture 1" descr="fe9a62fc-d583-410a-9f6f-d846a74fd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343150"/>
          <a:ext cx="304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zoomScalePageLayoutView="0" workbookViewId="0" topLeftCell="A97">
      <selection activeCell="E105" sqref="E105"/>
    </sheetView>
  </sheetViews>
  <sheetFormatPr defaultColWidth="9.140625" defaultRowHeight="12.75"/>
  <cols>
    <col min="1" max="1" width="59.57421875" style="0" customWidth="1"/>
    <col min="4" max="4" width="13.00390625" style="0" customWidth="1"/>
    <col min="5" max="5" width="11.7109375" style="0" customWidth="1"/>
  </cols>
  <sheetData>
    <row r="1" spans="1:5" ht="12.75">
      <c r="A1" s="150" t="s">
        <v>214</v>
      </c>
      <c r="B1" s="150"/>
      <c r="C1" s="150"/>
      <c r="D1" s="150"/>
      <c r="E1" s="150"/>
    </row>
    <row r="2" spans="1:5" ht="12.75">
      <c r="A2" s="150"/>
      <c r="B2" s="150"/>
      <c r="C2" s="150"/>
      <c r="D2" s="150"/>
      <c r="E2" s="150"/>
    </row>
    <row r="3" spans="1:5" ht="14.25">
      <c r="A3" s="151" t="s">
        <v>258</v>
      </c>
      <c r="B3" s="151"/>
      <c r="C3" s="151"/>
      <c r="D3" s="151"/>
      <c r="E3" s="151"/>
    </row>
    <row r="4" spans="1:5" ht="14.25">
      <c r="A4" s="151" t="s">
        <v>242</v>
      </c>
      <c r="B4" s="151"/>
      <c r="C4" s="151"/>
      <c r="D4" s="151"/>
      <c r="E4" s="151"/>
    </row>
    <row r="5" spans="1:5" s="1" customFormat="1" ht="15" thickBot="1">
      <c r="A5" s="13"/>
      <c r="B5" s="13"/>
      <c r="C5" s="13"/>
      <c r="D5" s="13"/>
      <c r="E5" s="13"/>
    </row>
    <row r="6" spans="1:5" ht="46.5" customHeight="1" thickBot="1">
      <c r="A6" s="14" t="s">
        <v>122</v>
      </c>
      <c r="B6" s="152" t="s">
        <v>123</v>
      </c>
      <c r="C6" s="153"/>
      <c r="D6" s="15" t="s">
        <v>215</v>
      </c>
      <c r="E6" s="16" t="s">
        <v>0</v>
      </c>
    </row>
    <row r="7" spans="1:5" ht="46.5" customHeight="1" thickBot="1">
      <c r="A7" s="21" t="s">
        <v>216</v>
      </c>
      <c r="B7" s="26"/>
      <c r="C7" s="26"/>
      <c r="D7" s="27"/>
      <c r="E7" s="27"/>
    </row>
    <row r="8" spans="1:5" ht="13.5" thickBot="1">
      <c r="A8" s="20" t="s">
        <v>217</v>
      </c>
      <c r="B8" s="22"/>
      <c r="C8" s="22"/>
      <c r="D8" s="35"/>
      <c r="E8" s="36"/>
    </row>
    <row r="9" spans="1:5" ht="13.5" thickBot="1">
      <c r="A9" s="17" t="s">
        <v>1</v>
      </c>
      <c r="B9" s="18" t="s">
        <v>2</v>
      </c>
      <c r="C9" s="19" t="s">
        <v>3</v>
      </c>
      <c r="D9" s="37">
        <f>SUM(D10)</f>
        <v>1050000</v>
      </c>
      <c r="E9" s="37">
        <f>SUM(E10)</f>
        <v>908165</v>
      </c>
    </row>
    <row r="10" spans="1:5" ht="13.5" thickBot="1">
      <c r="A10" s="2" t="s">
        <v>4</v>
      </c>
      <c r="B10" s="4" t="s">
        <v>2</v>
      </c>
      <c r="C10" s="5" t="s">
        <v>5</v>
      </c>
      <c r="D10" s="38">
        <v>1050000</v>
      </c>
      <c r="E10" s="39">
        <v>908165</v>
      </c>
    </row>
    <row r="11" spans="1:5" ht="13.5" thickBot="1">
      <c r="A11" s="3" t="s">
        <v>6</v>
      </c>
      <c r="B11" s="6" t="s">
        <v>7</v>
      </c>
      <c r="C11" s="7" t="s">
        <v>3</v>
      </c>
      <c r="D11" s="148">
        <f>SUM(D12:D16)</f>
        <v>33250000</v>
      </c>
      <c r="E11" s="148">
        <f>SUM(E12:E16)</f>
        <v>34114250</v>
      </c>
    </row>
    <row r="12" spans="1:5" ht="13.5" thickBot="1">
      <c r="A12" s="2" t="s">
        <v>8</v>
      </c>
      <c r="B12" s="4" t="s">
        <v>7</v>
      </c>
      <c r="C12" s="5" t="s">
        <v>2</v>
      </c>
      <c r="D12" s="38">
        <v>14500000</v>
      </c>
      <c r="E12" s="39">
        <v>15121374</v>
      </c>
    </row>
    <row r="13" spans="1:5" ht="13.5" thickBot="1">
      <c r="A13" s="2" t="s">
        <v>218</v>
      </c>
      <c r="B13" s="4">
        <v>13</v>
      </c>
      <c r="C13" s="28" t="s">
        <v>31</v>
      </c>
      <c r="D13" s="41">
        <v>0</v>
      </c>
      <c r="E13" s="39">
        <v>9319</v>
      </c>
    </row>
    <row r="14" spans="1:5" ht="13.5" thickBot="1">
      <c r="A14" s="2" t="s">
        <v>9</v>
      </c>
      <c r="B14" s="4" t="s">
        <v>7</v>
      </c>
      <c r="C14" s="5" t="s">
        <v>5</v>
      </c>
      <c r="D14" s="38">
        <v>9500000</v>
      </c>
      <c r="E14" s="39">
        <v>10058132</v>
      </c>
    </row>
    <row r="15" spans="1:5" ht="39.75" customHeight="1" thickBot="1">
      <c r="A15" s="2" t="s">
        <v>10</v>
      </c>
      <c r="B15" s="4" t="s">
        <v>7</v>
      </c>
      <c r="C15" s="5" t="s">
        <v>11</v>
      </c>
      <c r="D15" s="38">
        <v>9000000</v>
      </c>
      <c r="E15" s="39">
        <v>8650901</v>
      </c>
    </row>
    <row r="16" spans="1:5" ht="13.5" thickBot="1">
      <c r="A16" s="2" t="s">
        <v>12</v>
      </c>
      <c r="B16" s="4" t="s">
        <v>7</v>
      </c>
      <c r="C16" s="5" t="s">
        <v>13</v>
      </c>
      <c r="D16" s="38">
        <v>250000</v>
      </c>
      <c r="E16" s="39">
        <v>274524</v>
      </c>
    </row>
    <row r="17" spans="1:5" ht="13.5" thickBot="1">
      <c r="A17" s="3" t="s">
        <v>14</v>
      </c>
      <c r="B17" s="6" t="s">
        <v>15</v>
      </c>
      <c r="C17" s="7" t="s">
        <v>3</v>
      </c>
      <c r="D17" s="40">
        <v>25000</v>
      </c>
      <c r="E17" s="34">
        <v>13283</v>
      </c>
    </row>
    <row r="18" spans="1:5" ht="13.5" thickBot="1">
      <c r="A18" s="65" t="s">
        <v>16</v>
      </c>
      <c r="B18" s="66" t="s">
        <v>17</v>
      </c>
      <c r="C18" s="67" t="s">
        <v>17</v>
      </c>
      <c r="D18" s="68">
        <f>D9+D11+D17</f>
        <v>34325000</v>
      </c>
      <c r="E18" s="68">
        <f>E9+E11+E17</f>
        <v>35035698</v>
      </c>
    </row>
    <row r="19" spans="1:5" ht="13.5" thickBot="1">
      <c r="A19" s="48" t="s">
        <v>219</v>
      </c>
      <c r="B19" s="50"/>
      <c r="C19" s="51"/>
      <c r="D19" s="49"/>
      <c r="E19" s="43"/>
    </row>
    <row r="20" spans="1:5" ht="13.5" thickBot="1">
      <c r="A20" s="3" t="s">
        <v>18</v>
      </c>
      <c r="B20" s="6" t="s">
        <v>19</v>
      </c>
      <c r="C20" s="7" t="s">
        <v>3</v>
      </c>
      <c r="D20" s="34">
        <f>SUM(D21:D26)</f>
        <v>10229967</v>
      </c>
      <c r="E20" s="34">
        <f>SUM(E21:E26)</f>
        <v>8859905</v>
      </c>
    </row>
    <row r="21" spans="1:5" ht="13.5" thickBot="1">
      <c r="A21" s="2" t="s">
        <v>20</v>
      </c>
      <c r="B21" s="4" t="s">
        <v>19</v>
      </c>
      <c r="C21" s="5" t="s">
        <v>11</v>
      </c>
      <c r="D21" s="38">
        <v>3025579</v>
      </c>
      <c r="E21" s="39">
        <v>1964201</v>
      </c>
    </row>
    <row r="22" spans="1:5" ht="13.5" thickBot="1">
      <c r="A22" s="2" t="s">
        <v>21</v>
      </c>
      <c r="B22" s="4" t="s">
        <v>19</v>
      </c>
      <c r="C22" s="5" t="s">
        <v>22</v>
      </c>
      <c r="D22" s="38">
        <v>3363458</v>
      </c>
      <c r="E22" s="39">
        <v>3357088</v>
      </c>
    </row>
    <row r="23" spans="1:5" ht="13.5" thickBot="1">
      <c r="A23" s="2" t="s">
        <v>23</v>
      </c>
      <c r="B23" s="4" t="s">
        <v>19</v>
      </c>
      <c r="C23" s="5" t="s">
        <v>24</v>
      </c>
      <c r="D23" s="38">
        <v>271785</v>
      </c>
      <c r="E23" s="39">
        <v>134788</v>
      </c>
    </row>
    <row r="24" spans="1:5" ht="13.5" thickBot="1">
      <c r="A24" s="2" t="s">
        <v>220</v>
      </c>
      <c r="B24" s="4" t="s">
        <v>19</v>
      </c>
      <c r="C24" s="5" t="s">
        <v>35</v>
      </c>
      <c r="D24" s="38">
        <v>2718978</v>
      </c>
      <c r="E24" s="39">
        <v>2720023</v>
      </c>
    </row>
    <row r="25" spans="1:5" ht="13.5" thickBot="1">
      <c r="A25" s="2" t="s">
        <v>25</v>
      </c>
      <c r="B25" s="4" t="s">
        <v>19</v>
      </c>
      <c r="C25" s="5" t="s">
        <v>13</v>
      </c>
      <c r="D25" s="38">
        <v>50167</v>
      </c>
      <c r="E25" s="39">
        <v>52051</v>
      </c>
    </row>
    <row r="26" spans="1:5" ht="13.5" thickBot="1">
      <c r="A26" s="2" t="s">
        <v>221</v>
      </c>
      <c r="B26" s="4" t="s">
        <v>19</v>
      </c>
      <c r="C26" s="5" t="s">
        <v>149</v>
      </c>
      <c r="D26" s="38">
        <v>800000</v>
      </c>
      <c r="E26" s="39">
        <v>631754</v>
      </c>
    </row>
    <row r="27" spans="1:5" ht="13.5" thickBot="1">
      <c r="A27" s="3" t="s">
        <v>27</v>
      </c>
      <c r="B27" s="6" t="s">
        <v>28</v>
      </c>
      <c r="C27" s="7" t="s">
        <v>3</v>
      </c>
      <c r="D27" s="40">
        <f>SUM(D28:D38)</f>
        <v>46018483</v>
      </c>
      <c r="E27" s="40">
        <f>SUM(E28:E38)</f>
        <v>43986003</v>
      </c>
    </row>
    <row r="28" spans="1:5" ht="13.5" thickBot="1">
      <c r="A28" s="2" t="s">
        <v>29</v>
      </c>
      <c r="B28" s="4" t="s">
        <v>28</v>
      </c>
      <c r="C28" s="5" t="s">
        <v>2</v>
      </c>
      <c r="D28" s="38">
        <v>3150000</v>
      </c>
      <c r="E28" s="39">
        <v>3479024</v>
      </c>
    </row>
    <row r="29" spans="1:5" ht="13.5" thickBot="1">
      <c r="A29" s="2" t="s">
        <v>30</v>
      </c>
      <c r="B29" s="4" t="s">
        <v>28</v>
      </c>
      <c r="C29" s="5" t="s">
        <v>31</v>
      </c>
      <c r="D29" s="38">
        <v>2200000</v>
      </c>
      <c r="E29" s="39">
        <v>1286492</v>
      </c>
    </row>
    <row r="30" spans="1:5" ht="26.25" thickBot="1">
      <c r="A30" s="2" t="s">
        <v>32</v>
      </c>
      <c r="B30" s="4" t="s">
        <v>28</v>
      </c>
      <c r="C30" s="5" t="s">
        <v>11</v>
      </c>
      <c r="D30" s="38">
        <v>275000</v>
      </c>
      <c r="E30" s="39">
        <v>307579</v>
      </c>
    </row>
    <row r="31" spans="1:5" ht="26.25" thickBot="1">
      <c r="A31" s="2" t="s">
        <v>33</v>
      </c>
      <c r="B31" s="4" t="s">
        <v>28</v>
      </c>
      <c r="C31" s="5" t="s">
        <v>22</v>
      </c>
      <c r="D31" s="38">
        <v>10000000</v>
      </c>
      <c r="E31" s="39">
        <v>8516372</v>
      </c>
    </row>
    <row r="32" spans="1:5" ht="13.5" thickBot="1">
      <c r="A32" s="2" t="s">
        <v>34</v>
      </c>
      <c r="B32" s="4" t="s">
        <v>28</v>
      </c>
      <c r="C32" s="5" t="s">
        <v>35</v>
      </c>
      <c r="D32" s="38">
        <v>27800000</v>
      </c>
      <c r="E32" s="139">
        <v>28055517</v>
      </c>
    </row>
    <row r="33" spans="1:5" ht="13.5" thickBot="1">
      <c r="A33" s="2" t="s">
        <v>36</v>
      </c>
      <c r="B33" s="4" t="s">
        <v>28</v>
      </c>
      <c r="C33" s="5" t="s">
        <v>13</v>
      </c>
      <c r="D33" s="140">
        <v>143483</v>
      </c>
      <c r="E33" s="39">
        <v>143483</v>
      </c>
    </row>
    <row r="34" spans="1:5" ht="13.5" thickBot="1">
      <c r="A34" s="2" t="s">
        <v>37</v>
      </c>
      <c r="B34" s="4" t="s">
        <v>28</v>
      </c>
      <c r="C34" s="5" t="s">
        <v>38</v>
      </c>
      <c r="D34" s="38">
        <v>1380000</v>
      </c>
      <c r="E34" s="39">
        <v>1095089</v>
      </c>
    </row>
    <row r="35" spans="1:5" ht="13.5" thickBot="1">
      <c r="A35" s="2" t="s">
        <v>39</v>
      </c>
      <c r="B35" s="4" t="s">
        <v>28</v>
      </c>
      <c r="C35" s="5" t="s">
        <v>40</v>
      </c>
      <c r="D35" s="38">
        <v>750000</v>
      </c>
      <c r="E35" s="39">
        <v>724643</v>
      </c>
    </row>
    <row r="36" spans="1:5" ht="13.5" thickBot="1">
      <c r="A36" s="2" t="s">
        <v>41</v>
      </c>
      <c r="B36" s="4" t="s">
        <v>28</v>
      </c>
      <c r="C36" s="5" t="s">
        <v>42</v>
      </c>
      <c r="D36" s="38">
        <v>180000</v>
      </c>
      <c r="E36" s="39">
        <v>156138</v>
      </c>
    </row>
    <row r="37" spans="1:5" ht="13.5" thickBot="1">
      <c r="A37" s="2" t="s">
        <v>43</v>
      </c>
      <c r="B37" s="4" t="s">
        <v>28</v>
      </c>
      <c r="C37" s="5" t="s">
        <v>44</v>
      </c>
      <c r="D37" s="38">
        <v>20000</v>
      </c>
      <c r="E37" s="39">
        <v>25516</v>
      </c>
    </row>
    <row r="38" spans="1:5" ht="13.5" thickBot="1">
      <c r="A38" s="2" t="s">
        <v>45</v>
      </c>
      <c r="B38" s="4" t="s">
        <v>28</v>
      </c>
      <c r="C38" s="5" t="s">
        <v>46</v>
      </c>
      <c r="D38" s="38">
        <v>120000</v>
      </c>
      <c r="E38" s="39">
        <v>196150</v>
      </c>
    </row>
    <row r="39" spans="1:5" ht="13.5" thickBot="1">
      <c r="A39" s="3" t="s">
        <v>47</v>
      </c>
      <c r="B39" s="6" t="s">
        <v>48</v>
      </c>
      <c r="C39" s="7" t="s">
        <v>3</v>
      </c>
      <c r="D39" s="40">
        <f>SUM(D40)</f>
        <v>2508131</v>
      </c>
      <c r="E39" s="40">
        <f>SUM(E40)</f>
        <v>3249650</v>
      </c>
    </row>
    <row r="40" spans="1:5" ht="26.25" thickBot="1">
      <c r="A40" s="2" t="s">
        <v>49</v>
      </c>
      <c r="B40" s="4" t="s">
        <v>48</v>
      </c>
      <c r="C40" s="5" t="s">
        <v>31</v>
      </c>
      <c r="D40" s="38">
        <v>2508131</v>
      </c>
      <c r="E40" s="39">
        <v>3249650</v>
      </c>
    </row>
    <row r="41" spans="1:5" ht="13.5" thickBot="1">
      <c r="A41" s="3" t="s">
        <v>50</v>
      </c>
      <c r="B41" s="6" t="s">
        <v>51</v>
      </c>
      <c r="C41" s="7" t="s">
        <v>3</v>
      </c>
      <c r="D41" s="40">
        <f>SUM(D42:D44)</f>
        <v>380492</v>
      </c>
      <c r="E41" s="40">
        <f>SUM(E42:E44)</f>
        <v>404962</v>
      </c>
    </row>
    <row r="42" spans="1:5" ht="13.5" thickBot="1">
      <c r="A42" s="2" t="s">
        <v>52</v>
      </c>
      <c r="B42" s="4" t="s">
        <v>51</v>
      </c>
      <c r="C42" s="5" t="s">
        <v>2</v>
      </c>
      <c r="D42" s="38">
        <v>-155</v>
      </c>
      <c r="E42" s="39">
        <v>-2550</v>
      </c>
    </row>
    <row r="43" spans="1:5" ht="13.5" thickBot="1">
      <c r="A43" s="2" t="s">
        <v>53</v>
      </c>
      <c r="B43" s="4" t="s">
        <v>51</v>
      </c>
      <c r="C43" s="5" t="s">
        <v>40</v>
      </c>
      <c r="D43" s="41">
        <v>1185</v>
      </c>
      <c r="E43" s="39">
        <v>13291</v>
      </c>
    </row>
    <row r="44" spans="1:5" ht="13.5" thickBot="1">
      <c r="A44" s="2" t="s">
        <v>55</v>
      </c>
      <c r="B44" s="4" t="s">
        <v>51</v>
      </c>
      <c r="C44" s="5" t="s">
        <v>26</v>
      </c>
      <c r="D44" s="38">
        <v>379462</v>
      </c>
      <c r="E44" s="39">
        <v>394221</v>
      </c>
    </row>
    <row r="45" spans="1:5" ht="13.5" thickBot="1">
      <c r="A45" s="3" t="s">
        <v>56</v>
      </c>
      <c r="B45" s="6" t="s">
        <v>57</v>
      </c>
      <c r="C45" s="7" t="s">
        <v>3</v>
      </c>
      <c r="D45" s="40">
        <f>SUM(D46:D47)</f>
        <v>-3338897</v>
      </c>
      <c r="E45" s="40">
        <f>SUM(E46:E47)</f>
        <v>-2956897</v>
      </c>
    </row>
    <row r="46" spans="1:5" ht="13.5" thickBot="1">
      <c r="A46" s="2" t="s">
        <v>58</v>
      </c>
      <c r="B46" s="4" t="s">
        <v>57</v>
      </c>
      <c r="C46" s="5" t="s">
        <v>2</v>
      </c>
      <c r="D46" s="38">
        <v>-3046216</v>
      </c>
      <c r="E46" s="39">
        <v>-2693516</v>
      </c>
    </row>
    <row r="47" spans="1:5" ht="26.25" thickBot="1">
      <c r="A47" s="2" t="s">
        <v>59</v>
      </c>
      <c r="B47" s="4" t="s">
        <v>57</v>
      </c>
      <c r="C47" s="5" t="s">
        <v>31</v>
      </c>
      <c r="D47" s="38">
        <v>-292681</v>
      </c>
      <c r="E47" s="39">
        <v>-263381</v>
      </c>
    </row>
    <row r="48" spans="1:5" ht="13.5" thickBot="1">
      <c r="A48" s="3" t="s">
        <v>60</v>
      </c>
      <c r="B48" s="6" t="s">
        <v>61</v>
      </c>
      <c r="C48" s="7" t="s">
        <v>3</v>
      </c>
      <c r="D48" s="40">
        <f>SUM(D49:D52)</f>
        <v>5961466</v>
      </c>
      <c r="E48" s="40">
        <f>SUM(E49:E52)</f>
        <v>4653015</v>
      </c>
    </row>
    <row r="49" spans="1:5" ht="13.5" thickBot="1">
      <c r="A49" s="2" t="s">
        <v>62</v>
      </c>
      <c r="B49" s="4" t="s">
        <v>61</v>
      </c>
      <c r="C49" s="5" t="s">
        <v>63</v>
      </c>
      <c r="D49" s="38">
        <v>200000</v>
      </c>
      <c r="E49" s="39">
        <v>909430</v>
      </c>
    </row>
    <row r="50" spans="1:5" ht="13.5" thickBot="1">
      <c r="A50" s="2" t="s">
        <v>222</v>
      </c>
      <c r="B50" s="4" t="s">
        <v>61</v>
      </c>
      <c r="C50" s="5">
        <v>23</v>
      </c>
      <c r="D50" s="38">
        <v>1466</v>
      </c>
      <c r="E50" s="39">
        <v>1466</v>
      </c>
    </row>
    <row r="51" spans="1:5" ht="13.5" thickBot="1">
      <c r="A51" s="2" t="s">
        <v>64</v>
      </c>
      <c r="B51" s="4" t="s">
        <v>61</v>
      </c>
      <c r="C51" s="5" t="s">
        <v>65</v>
      </c>
      <c r="D51" s="38">
        <v>360000</v>
      </c>
      <c r="E51" s="39">
        <v>258322</v>
      </c>
    </row>
    <row r="52" spans="1:5" ht="13.5" thickBot="1">
      <c r="A52" s="2" t="s">
        <v>66</v>
      </c>
      <c r="B52" s="4" t="s">
        <v>61</v>
      </c>
      <c r="C52" s="5" t="s">
        <v>61</v>
      </c>
      <c r="D52" s="38">
        <v>5400000</v>
      </c>
      <c r="E52" s="39">
        <v>3483797</v>
      </c>
    </row>
    <row r="53" spans="1:5" ht="13.5" thickBot="1">
      <c r="A53" s="3" t="s">
        <v>67</v>
      </c>
      <c r="B53" s="6" t="s">
        <v>68</v>
      </c>
      <c r="C53" s="7" t="s">
        <v>3</v>
      </c>
      <c r="D53" s="40">
        <v>790301</v>
      </c>
      <c r="E53" s="34">
        <v>948035</v>
      </c>
    </row>
    <row r="54" spans="1:5" ht="26.25" thickBot="1">
      <c r="A54" s="3" t="s">
        <v>69</v>
      </c>
      <c r="B54" s="6" t="s">
        <v>70</v>
      </c>
      <c r="C54" s="7" t="s">
        <v>3</v>
      </c>
      <c r="D54" s="40">
        <f>SUM(D55:D56)</f>
        <v>334982</v>
      </c>
      <c r="E54" s="40">
        <f>SUM(E55:E56)</f>
        <v>334982</v>
      </c>
    </row>
    <row r="55" spans="1:5" ht="26.25" thickBot="1">
      <c r="A55" s="2" t="s">
        <v>71</v>
      </c>
      <c r="B55" s="4" t="s">
        <v>70</v>
      </c>
      <c r="C55" s="5" t="s">
        <v>2</v>
      </c>
      <c r="D55" s="38">
        <v>293904</v>
      </c>
      <c r="E55" s="39">
        <v>293904</v>
      </c>
    </row>
    <row r="56" spans="1:5" ht="26.25" thickBot="1">
      <c r="A56" s="2" t="s">
        <v>71</v>
      </c>
      <c r="B56" s="4" t="s">
        <v>70</v>
      </c>
      <c r="C56" s="5" t="s">
        <v>5</v>
      </c>
      <c r="D56" s="38">
        <v>41078</v>
      </c>
      <c r="E56" s="39">
        <v>41078</v>
      </c>
    </row>
    <row r="57" spans="1:5" ht="26.25" thickBot="1">
      <c r="A57" s="3" t="s">
        <v>72</v>
      </c>
      <c r="B57" s="6" t="s">
        <v>73</v>
      </c>
      <c r="C57" s="7" t="s">
        <v>3</v>
      </c>
      <c r="D57" s="40">
        <f>SUM(D58:D60)</f>
        <v>21347</v>
      </c>
      <c r="E57" s="40">
        <f>SUM(E58:E60)</f>
        <v>21347</v>
      </c>
    </row>
    <row r="58" spans="1:5" ht="26.25" thickBot="1">
      <c r="A58" s="2" t="s">
        <v>74</v>
      </c>
      <c r="B58" s="4" t="s">
        <v>73</v>
      </c>
      <c r="C58" s="5" t="s">
        <v>38</v>
      </c>
      <c r="D58" s="38">
        <v>15348</v>
      </c>
      <c r="E58" s="39">
        <v>15348</v>
      </c>
    </row>
    <row r="59" spans="1:5" ht="26.25" customHeight="1" thickBot="1">
      <c r="A59" s="2" t="s">
        <v>239</v>
      </c>
      <c r="B59" s="4" t="s">
        <v>73</v>
      </c>
      <c r="C59" s="5">
        <v>50</v>
      </c>
      <c r="D59" s="38">
        <v>0</v>
      </c>
      <c r="E59" s="39">
        <v>0</v>
      </c>
    </row>
    <row r="60" spans="1:5" ht="28.5" customHeight="1" thickBot="1">
      <c r="A60" s="2" t="s">
        <v>240</v>
      </c>
      <c r="B60" s="4" t="s">
        <v>73</v>
      </c>
      <c r="C60" s="5">
        <v>70</v>
      </c>
      <c r="D60" s="38">
        <v>5999</v>
      </c>
      <c r="E60" s="39">
        <v>5999</v>
      </c>
    </row>
    <row r="61" spans="1:5" ht="13.5" thickBot="1">
      <c r="A61" s="61" t="s">
        <v>75</v>
      </c>
      <c r="B61" s="62" t="s">
        <v>17</v>
      </c>
      <c r="C61" s="63" t="s">
        <v>17</v>
      </c>
      <c r="D61" s="64">
        <f>D20+D27+D39+D41+D45+D48+D53+D54+D57</f>
        <v>62906272</v>
      </c>
      <c r="E61" s="64">
        <f>E20+E27+E39+E41+E45+E48+E53+E54+E57</f>
        <v>59501002</v>
      </c>
    </row>
    <row r="62" spans="1:5" ht="18.75" customHeight="1" thickBot="1">
      <c r="A62" s="90" t="s">
        <v>226</v>
      </c>
      <c r="B62" s="59" t="s">
        <v>17</v>
      </c>
      <c r="C62" s="60" t="s">
        <v>17</v>
      </c>
      <c r="D62" s="42">
        <f>D18+D61</f>
        <v>97231272</v>
      </c>
      <c r="E62" s="42">
        <f>E18+E61</f>
        <v>94536700</v>
      </c>
    </row>
    <row r="63" spans="1:5" ht="32.25" thickBot="1">
      <c r="A63" s="57" t="s">
        <v>76</v>
      </c>
      <c r="B63" s="50"/>
      <c r="C63" s="54"/>
      <c r="D63" s="55"/>
      <c r="E63" s="56"/>
    </row>
    <row r="64" spans="1:5" ht="13.5" thickBot="1">
      <c r="A64" s="3" t="s">
        <v>77</v>
      </c>
      <c r="B64" s="6" t="s">
        <v>78</v>
      </c>
      <c r="C64" s="7" t="s">
        <v>3</v>
      </c>
      <c r="D64" s="40">
        <f>SUM(D65:D70)</f>
        <v>122953249</v>
      </c>
      <c r="E64" s="40">
        <f>SUM(E65:E70)</f>
        <v>122449026</v>
      </c>
    </row>
    <row r="65" spans="1:5" ht="26.25" thickBot="1">
      <c r="A65" s="2" t="s">
        <v>79</v>
      </c>
      <c r="B65" s="4" t="s">
        <v>78</v>
      </c>
      <c r="C65" s="5" t="s">
        <v>40</v>
      </c>
      <c r="D65" s="38">
        <v>85696355</v>
      </c>
      <c r="E65" s="39">
        <v>85695288</v>
      </c>
    </row>
    <row r="66" spans="1:5" ht="26.25" thickBot="1">
      <c r="A66" s="2" t="s">
        <v>80</v>
      </c>
      <c r="B66" s="4" t="s">
        <v>78</v>
      </c>
      <c r="C66" s="5" t="s">
        <v>54</v>
      </c>
      <c r="D66" s="38">
        <v>4535200</v>
      </c>
      <c r="E66" s="39">
        <v>4535200</v>
      </c>
    </row>
    <row r="67" spans="1:5" ht="26.25" thickBot="1">
      <c r="A67" s="2" t="s">
        <v>81</v>
      </c>
      <c r="B67" s="4" t="s">
        <v>78</v>
      </c>
      <c r="C67" s="5" t="s">
        <v>7</v>
      </c>
      <c r="D67" s="38">
        <v>14176371</v>
      </c>
      <c r="E67" s="39">
        <v>14174407</v>
      </c>
    </row>
    <row r="68" spans="1:5" ht="26.25" thickBot="1">
      <c r="A68" s="2" t="s">
        <v>82</v>
      </c>
      <c r="B68" s="4" t="s">
        <v>78</v>
      </c>
      <c r="C68" s="5" t="s">
        <v>83</v>
      </c>
      <c r="D68" s="38">
        <v>12092943</v>
      </c>
      <c r="E68" s="39">
        <v>12092943</v>
      </c>
    </row>
    <row r="69" spans="1:5" ht="26.25" thickBot="1">
      <c r="A69" s="2" t="s">
        <v>84</v>
      </c>
      <c r="B69" s="4" t="s">
        <v>78</v>
      </c>
      <c r="C69" s="5" t="s">
        <v>48</v>
      </c>
      <c r="D69" s="38">
        <v>6452380</v>
      </c>
      <c r="E69" s="39">
        <v>5956218</v>
      </c>
    </row>
    <row r="70" spans="1:5" ht="13.5" thickBot="1">
      <c r="A70" s="2" t="s">
        <v>259</v>
      </c>
      <c r="B70" s="141">
        <v>31</v>
      </c>
      <c r="C70" s="142">
        <v>40</v>
      </c>
      <c r="D70" s="140">
        <v>0</v>
      </c>
      <c r="E70" s="39">
        <v>-5030</v>
      </c>
    </row>
    <row r="71" spans="1:6" ht="13.5" thickBot="1">
      <c r="A71" s="31" t="s">
        <v>85</v>
      </c>
      <c r="B71" s="29" t="s">
        <v>17</v>
      </c>
      <c r="C71" s="30" t="s">
        <v>17</v>
      </c>
      <c r="D71" s="42">
        <f>D64</f>
        <v>122953249</v>
      </c>
      <c r="E71" s="58">
        <f>E64</f>
        <v>122449026</v>
      </c>
      <c r="F71" s="143"/>
    </row>
    <row r="72" spans="1:5" ht="39.75" customHeight="1" thickBot="1">
      <c r="A72" s="57" t="s">
        <v>86</v>
      </c>
      <c r="B72" s="50"/>
      <c r="C72" s="54"/>
      <c r="D72" s="72"/>
      <c r="E72" s="71"/>
    </row>
    <row r="73" spans="1:5" ht="26.25" thickBot="1">
      <c r="A73" s="3" t="s">
        <v>87</v>
      </c>
      <c r="B73" s="6" t="s">
        <v>88</v>
      </c>
      <c r="C73" s="7" t="s">
        <v>3</v>
      </c>
      <c r="D73" s="40">
        <f>SUM(D74:D76)</f>
        <v>1180510</v>
      </c>
      <c r="E73" s="40">
        <f>SUM(E74:E76)</f>
        <v>876952</v>
      </c>
    </row>
    <row r="74" spans="1:5" ht="13.5" thickBot="1">
      <c r="A74" s="2" t="s">
        <v>89</v>
      </c>
      <c r="B74" s="4" t="s">
        <v>88</v>
      </c>
      <c r="C74" s="5" t="s">
        <v>2</v>
      </c>
      <c r="D74" s="38">
        <v>1731185</v>
      </c>
      <c r="E74" s="39">
        <v>1372825</v>
      </c>
    </row>
    <row r="75" spans="1:5" ht="13.5" thickBot="1">
      <c r="A75" s="2" t="s">
        <v>90</v>
      </c>
      <c r="B75" s="4" t="s">
        <v>88</v>
      </c>
      <c r="C75" s="5" t="s">
        <v>31</v>
      </c>
      <c r="D75" s="38">
        <v>-590743</v>
      </c>
      <c r="E75" s="39">
        <v>-535941</v>
      </c>
    </row>
    <row r="76" spans="1:5" ht="13.5" thickBot="1">
      <c r="A76" s="2" t="s">
        <v>91</v>
      </c>
      <c r="B76" s="4" t="s">
        <v>88</v>
      </c>
      <c r="C76" s="5" t="s">
        <v>22</v>
      </c>
      <c r="D76" s="38">
        <v>40068</v>
      </c>
      <c r="E76" s="39">
        <v>40068</v>
      </c>
    </row>
    <row r="77" spans="1:5" ht="26.25" thickBot="1">
      <c r="A77" s="3" t="s">
        <v>92</v>
      </c>
      <c r="B77" s="6" t="s">
        <v>93</v>
      </c>
      <c r="C77" s="7" t="s">
        <v>3</v>
      </c>
      <c r="D77" s="40">
        <f>SUM(D78:D79)</f>
        <v>-350258</v>
      </c>
      <c r="E77" s="40">
        <f>SUM(E78:E79)</f>
        <v>-337461</v>
      </c>
    </row>
    <row r="78" spans="1:5" ht="13.5" thickBot="1">
      <c r="A78" s="2" t="s">
        <v>89</v>
      </c>
      <c r="B78" s="4" t="s">
        <v>93</v>
      </c>
      <c r="C78" s="5" t="s">
        <v>2</v>
      </c>
      <c r="D78" s="38">
        <v>64957</v>
      </c>
      <c r="E78" s="39">
        <v>60837</v>
      </c>
    </row>
    <row r="79" spans="1:5" ht="13.5" thickBot="1">
      <c r="A79" s="2" t="s">
        <v>90</v>
      </c>
      <c r="B79" s="4" t="s">
        <v>93</v>
      </c>
      <c r="C79" s="5" t="s">
        <v>31</v>
      </c>
      <c r="D79" s="38">
        <v>-415215</v>
      </c>
      <c r="E79" s="39">
        <v>-398298</v>
      </c>
    </row>
    <row r="80" spans="1:5" ht="26.25" thickBot="1">
      <c r="A80" s="3" t="s">
        <v>94</v>
      </c>
      <c r="B80" s="6" t="s">
        <v>95</v>
      </c>
      <c r="C80" s="7" t="s">
        <v>3</v>
      </c>
      <c r="D80" s="40">
        <f>SUM(D81)</f>
        <v>47372</v>
      </c>
      <c r="E80" s="40">
        <f>SUM(E81)</f>
        <v>47372</v>
      </c>
    </row>
    <row r="81" spans="1:5" ht="13.5" thickBot="1">
      <c r="A81" s="2" t="s">
        <v>89</v>
      </c>
      <c r="B81" s="4" t="s">
        <v>95</v>
      </c>
      <c r="C81" s="5" t="s">
        <v>2</v>
      </c>
      <c r="D81" s="38">
        <v>47372</v>
      </c>
      <c r="E81" s="39">
        <v>47372</v>
      </c>
    </row>
    <row r="82" spans="1:5" ht="26.25" thickBot="1">
      <c r="A82" s="31" t="s">
        <v>225</v>
      </c>
      <c r="B82" s="69" t="s">
        <v>17</v>
      </c>
      <c r="C82" s="70" t="s">
        <v>17</v>
      </c>
      <c r="D82" s="42">
        <f>D73+D77+D80</f>
        <v>877624</v>
      </c>
      <c r="E82" s="42">
        <f>E73+E77+E80</f>
        <v>586863</v>
      </c>
    </row>
    <row r="83" spans="1:5" ht="39" thickBot="1">
      <c r="A83" s="52" t="s">
        <v>96</v>
      </c>
      <c r="B83" s="50"/>
      <c r="C83" s="54"/>
      <c r="D83" s="55"/>
      <c r="E83" s="56"/>
    </row>
    <row r="84" spans="1:5" ht="26.25" thickBot="1">
      <c r="A84" s="3" t="s">
        <v>97</v>
      </c>
      <c r="B84" s="6" t="s">
        <v>98</v>
      </c>
      <c r="C84" s="7" t="s">
        <v>3</v>
      </c>
      <c r="D84" s="40">
        <f>SUM(D85:D87)</f>
        <v>1698643</v>
      </c>
      <c r="E84" s="40">
        <f>SUM(E85:E87)</f>
        <v>2575775</v>
      </c>
    </row>
    <row r="85" spans="1:5" ht="13.5" thickBot="1">
      <c r="A85" s="2" t="s">
        <v>260</v>
      </c>
      <c r="B85" s="4" t="s">
        <v>98</v>
      </c>
      <c r="C85" s="5">
        <v>12</v>
      </c>
      <c r="D85" s="38">
        <v>-900000</v>
      </c>
      <c r="E85" s="39">
        <v>-900000</v>
      </c>
    </row>
    <row r="86" spans="1:5" ht="13.5" thickBot="1">
      <c r="A86" s="2" t="s">
        <v>99</v>
      </c>
      <c r="B86" s="4" t="s">
        <v>98</v>
      </c>
      <c r="C86" s="5" t="s">
        <v>100</v>
      </c>
      <c r="D86" s="38">
        <v>-1451007</v>
      </c>
      <c r="E86" s="39">
        <v>-777345</v>
      </c>
    </row>
    <row r="87" spans="1:5" ht="13.5" thickBot="1">
      <c r="A87" s="2" t="s">
        <v>101</v>
      </c>
      <c r="B87" s="4" t="s">
        <v>98</v>
      </c>
      <c r="C87" s="5" t="s">
        <v>63</v>
      </c>
      <c r="D87" s="38">
        <v>4049650</v>
      </c>
      <c r="E87" s="39">
        <v>4253120</v>
      </c>
    </row>
    <row r="88" spans="1:5" ht="39" thickBot="1">
      <c r="A88" s="31" t="s">
        <v>224</v>
      </c>
      <c r="B88" s="32" t="s">
        <v>17</v>
      </c>
      <c r="C88" s="33" t="s">
        <v>17</v>
      </c>
      <c r="D88" s="44">
        <f>D84</f>
        <v>1698643</v>
      </c>
      <c r="E88" s="44">
        <f>E84</f>
        <v>2575775</v>
      </c>
    </row>
    <row r="89" spans="1:5" ht="13.5" thickBot="1">
      <c r="A89" s="3" t="s">
        <v>223</v>
      </c>
      <c r="B89" s="73" t="s">
        <v>17</v>
      </c>
      <c r="C89" s="74" t="s">
        <v>17</v>
      </c>
      <c r="D89" s="53">
        <f>D62+D71+D82+D88</f>
        <v>222760788</v>
      </c>
      <c r="E89" s="53">
        <f>E62+E71+E82+E88</f>
        <v>220148364</v>
      </c>
    </row>
    <row r="90" spans="1:5" ht="13.5" thickBot="1">
      <c r="A90" s="48" t="s">
        <v>102</v>
      </c>
      <c r="B90" s="50"/>
      <c r="C90" s="54"/>
      <c r="D90" s="55"/>
      <c r="E90" s="56"/>
    </row>
    <row r="91" spans="1:5" s="10" customFormat="1" ht="13.5" thickBot="1">
      <c r="A91" s="75" t="s">
        <v>228</v>
      </c>
      <c r="B91" s="6">
        <v>70</v>
      </c>
      <c r="C91" s="7" t="s">
        <v>3</v>
      </c>
      <c r="D91" s="40">
        <f>D93+D92</f>
        <v>0</v>
      </c>
      <c r="E91" s="40">
        <f>E93+E92</f>
        <v>-37520</v>
      </c>
    </row>
    <row r="92" spans="1:5" s="146" customFormat="1" ht="13.5" thickBot="1">
      <c r="A92" s="144" t="s">
        <v>261</v>
      </c>
      <c r="B92" s="145">
        <v>70</v>
      </c>
      <c r="C92" s="5" t="s">
        <v>2</v>
      </c>
      <c r="D92" s="79">
        <v>0</v>
      </c>
      <c r="E92" s="79">
        <v>-37670</v>
      </c>
    </row>
    <row r="93" spans="1:5" s="10" customFormat="1" ht="26.25" thickBot="1">
      <c r="A93" s="76" t="s">
        <v>231</v>
      </c>
      <c r="B93" s="4">
        <v>70</v>
      </c>
      <c r="C93" s="5">
        <v>10</v>
      </c>
      <c r="D93" s="38">
        <v>0</v>
      </c>
      <c r="E93" s="39">
        <v>150</v>
      </c>
    </row>
    <row r="94" spans="1:5" s="10" customFormat="1" ht="13.5" thickBot="1">
      <c r="A94" s="75" t="s">
        <v>227</v>
      </c>
      <c r="B94" s="24">
        <v>72</v>
      </c>
      <c r="C94" s="7" t="s">
        <v>3</v>
      </c>
      <c r="D94" s="25">
        <f>SUM(D95:D96)</f>
        <v>-1101246</v>
      </c>
      <c r="E94" s="25">
        <f>SUM(E95:E96)</f>
        <v>-1467146</v>
      </c>
    </row>
    <row r="95" spans="1:5" s="10" customFormat="1" ht="13.5" thickBot="1">
      <c r="A95" s="77" t="s">
        <v>230</v>
      </c>
      <c r="B95" s="4">
        <v>72</v>
      </c>
      <c r="C95" s="5" t="s">
        <v>2</v>
      </c>
      <c r="D95" s="38">
        <v>-1990000</v>
      </c>
      <c r="E95" s="39">
        <v>-1568396</v>
      </c>
    </row>
    <row r="96" spans="1:5" s="10" customFormat="1" ht="13.5" thickBot="1">
      <c r="A96" s="78" t="s">
        <v>229</v>
      </c>
      <c r="B96" s="4">
        <v>72</v>
      </c>
      <c r="C96" s="5" t="s">
        <v>31</v>
      </c>
      <c r="D96" s="79">
        <v>888754</v>
      </c>
      <c r="E96" s="80">
        <v>101250</v>
      </c>
    </row>
    <row r="97" spans="1:5" s="10" customFormat="1" ht="13.5" thickBot="1">
      <c r="A97" s="3" t="s">
        <v>103</v>
      </c>
      <c r="B97" s="6" t="s">
        <v>104</v>
      </c>
      <c r="C97" s="7" t="s">
        <v>3</v>
      </c>
      <c r="D97" s="40">
        <f>SUM(D98)</f>
        <v>-159300</v>
      </c>
      <c r="E97" s="40">
        <f>SUM(E98)</f>
        <v>-159298</v>
      </c>
    </row>
    <row r="98" spans="1:5" s="10" customFormat="1" ht="13.5" thickBot="1">
      <c r="A98" s="2" t="s">
        <v>256</v>
      </c>
      <c r="B98" s="4" t="s">
        <v>104</v>
      </c>
      <c r="C98" s="5">
        <v>82</v>
      </c>
      <c r="D98" s="38">
        <v>-159300</v>
      </c>
      <c r="E98" s="39">
        <v>-159298</v>
      </c>
    </row>
    <row r="99" spans="1:5" ht="13.5" thickBot="1">
      <c r="A99" s="2" t="s">
        <v>232</v>
      </c>
      <c r="B99" s="4" t="s">
        <v>104</v>
      </c>
      <c r="C99" s="5">
        <v>88</v>
      </c>
      <c r="D99" s="38">
        <v>-159300</v>
      </c>
      <c r="E99" s="39">
        <v>0</v>
      </c>
    </row>
    <row r="100" spans="1:5" ht="13.5" thickBot="1">
      <c r="A100" s="23" t="s">
        <v>233</v>
      </c>
      <c r="B100" s="24">
        <v>86</v>
      </c>
      <c r="C100" s="7" t="s">
        <v>3</v>
      </c>
      <c r="D100" s="25">
        <f>SUM(D101)</f>
        <v>-4545500</v>
      </c>
      <c r="E100" s="25">
        <f>SUM(E101)</f>
        <v>-4545455</v>
      </c>
    </row>
    <row r="101" spans="1:5" ht="13.5" thickBot="1">
      <c r="A101" s="2" t="s">
        <v>257</v>
      </c>
      <c r="B101" s="4">
        <v>86</v>
      </c>
      <c r="C101" s="5">
        <v>21</v>
      </c>
      <c r="D101" s="38">
        <v>-4545500</v>
      </c>
      <c r="E101" s="39">
        <v>-4545455</v>
      </c>
    </row>
    <row r="102" spans="1:5" ht="26.25" thickBot="1">
      <c r="A102" s="3" t="s">
        <v>105</v>
      </c>
      <c r="B102" s="6" t="s">
        <v>106</v>
      </c>
      <c r="C102" s="7" t="s">
        <v>3</v>
      </c>
      <c r="D102" s="41">
        <v>0</v>
      </c>
      <c r="E102" s="40">
        <f>SUM(E103:E104)</f>
        <v>78443</v>
      </c>
    </row>
    <row r="103" spans="1:5" ht="26.25" thickBot="1">
      <c r="A103" s="2" t="s">
        <v>107</v>
      </c>
      <c r="B103" s="4" t="s">
        <v>106</v>
      </c>
      <c r="C103" s="5" t="s">
        <v>31</v>
      </c>
      <c r="D103" s="41">
        <v>0</v>
      </c>
      <c r="E103" s="39">
        <v>-11093</v>
      </c>
    </row>
    <row r="104" spans="1:5" ht="26.25" thickBot="1">
      <c r="A104" s="2" t="s">
        <v>262</v>
      </c>
      <c r="B104" s="4" t="s">
        <v>106</v>
      </c>
      <c r="C104" s="5" t="s">
        <v>5</v>
      </c>
      <c r="D104" s="41">
        <v>0</v>
      </c>
      <c r="E104" s="38">
        <v>89536</v>
      </c>
    </row>
    <row r="105" spans="1:5" ht="13.5" thickBot="1">
      <c r="A105" s="3" t="s">
        <v>109</v>
      </c>
      <c r="B105" s="6" t="s">
        <v>110</v>
      </c>
      <c r="C105" s="7" t="s">
        <v>3</v>
      </c>
      <c r="D105" s="40">
        <f>SUM(D106:D109)</f>
        <v>-2113234</v>
      </c>
      <c r="E105" s="40">
        <f>SUM(E106:E109)</f>
        <v>-5243449</v>
      </c>
    </row>
    <row r="106" spans="1:5" ht="13.5" thickBot="1">
      <c r="A106" s="147" t="s">
        <v>263</v>
      </c>
      <c r="B106" s="4" t="s">
        <v>110</v>
      </c>
      <c r="C106" s="5">
        <v>10</v>
      </c>
      <c r="D106" s="40">
        <v>0</v>
      </c>
      <c r="E106" s="40">
        <v>32</v>
      </c>
    </row>
    <row r="107" spans="1:5" ht="26.25" thickBot="1">
      <c r="A107" s="2" t="s">
        <v>111</v>
      </c>
      <c r="B107" s="4" t="s">
        <v>110</v>
      </c>
      <c r="C107" s="5" t="s">
        <v>44</v>
      </c>
      <c r="D107" s="38">
        <v>-11810</v>
      </c>
      <c r="E107" s="39">
        <v>-11859</v>
      </c>
    </row>
    <row r="108" spans="1:5" ht="32.25" customHeight="1" thickBot="1">
      <c r="A108" s="2" t="s">
        <v>234</v>
      </c>
      <c r="B108" s="4" t="s">
        <v>110</v>
      </c>
      <c r="C108" s="5">
        <v>20</v>
      </c>
      <c r="D108" s="38">
        <v>0</v>
      </c>
      <c r="E108" s="39">
        <v>-3500000</v>
      </c>
    </row>
    <row r="109" spans="1:5" ht="13.5" thickBot="1">
      <c r="A109" s="2" t="s">
        <v>112</v>
      </c>
      <c r="B109" s="4" t="s">
        <v>110</v>
      </c>
      <c r="C109" s="5" t="s">
        <v>113</v>
      </c>
      <c r="D109" s="38">
        <v>-2101424</v>
      </c>
      <c r="E109" s="39">
        <v>-1731622</v>
      </c>
    </row>
    <row r="110" spans="1:5" ht="26.25" thickBot="1">
      <c r="A110" s="3" t="s">
        <v>114</v>
      </c>
      <c r="B110" s="6" t="s">
        <v>115</v>
      </c>
      <c r="C110" s="7" t="s">
        <v>3</v>
      </c>
      <c r="D110" s="34">
        <f>SUM(D111:D117)</f>
        <v>16463021</v>
      </c>
      <c r="E110" s="34">
        <f>SUM(E111:E117)</f>
        <v>-14361950</v>
      </c>
    </row>
    <row r="111" spans="1:5" ht="13.5" thickBot="1">
      <c r="A111" s="2" t="s">
        <v>116</v>
      </c>
      <c r="B111" s="4" t="s">
        <v>115</v>
      </c>
      <c r="C111" s="5" t="s">
        <v>2</v>
      </c>
      <c r="D111" s="38">
        <v>12001464</v>
      </c>
      <c r="E111" s="39">
        <v>12001464</v>
      </c>
    </row>
    <row r="112" spans="1:5" ht="26.25" thickBot="1">
      <c r="A112" s="2" t="s">
        <v>117</v>
      </c>
      <c r="B112" s="4" t="s">
        <v>115</v>
      </c>
      <c r="C112" s="5" t="s">
        <v>31</v>
      </c>
      <c r="D112" s="38">
        <v>161557</v>
      </c>
      <c r="E112" s="39">
        <v>161557</v>
      </c>
    </row>
    <row r="113" spans="1:5" ht="13.5" thickBot="1">
      <c r="A113" s="2" t="s">
        <v>235</v>
      </c>
      <c r="B113" s="4" t="s">
        <v>115</v>
      </c>
      <c r="C113" s="5" t="s">
        <v>5</v>
      </c>
      <c r="D113" s="38">
        <v>4300000</v>
      </c>
      <c r="E113" s="39">
        <v>4300000</v>
      </c>
    </row>
    <row r="114" spans="1:5" ht="13.5" thickBot="1">
      <c r="A114" s="2" t="s">
        <v>118</v>
      </c>
      <c r="B114" s="4" t="s">
        <v>115</v>
      </c>
      <c r="C114" s="5" t="s">
        <v>35</v>
      </c>
      <c r="D114" s="41">
        <v>0</v>
      </c>
      <c r="E114" s="39">
        <v>-13044699</v>
      </c>
    </row>
    <row r="115" spans="1:5" ht="26.25" thickBot="1">
      <c r="A115" s="2" t="s">
        <v>119</v>
      </c>
      <c r="B115" s="4" t="s">
        <v>115</v>
      </c>
      <c r="C115" s="5" t="s">
        <v>13</v>
      </c>
      <c r="D115" s="41">
        <v>0</v>
      </c>
      <c r="E115" s="39">
        <v>-279794</v>
      </c>
    </row>
    <row r="116" spans="1:5" ht="13.5" thickBot="1">
      <c r="A116" s="2" t="s">
        <v>236</v>
      </c>
      <c r="B116" s="4">
        <v>95</v>
      </c>
      <c r="C116" s="5" t="s">
        <v>149</v>
      </c>
      <c r="D116" s="41">
        <v>0</v>
      </c>
      <c r="E116" s="39">
        <v>-17500100</v>
      </c>
    </row>
    <row r="117" spans="1:5" ht="28.5" customHeight="1" thickBot="1">
      <c r="A117" s="2" t="s">
        <v>237</v>
      </c>
      <c r="B117" s="4">
        <v>95</v>
      </c>
      <c r="C117" s="5">
        <v>14</v>
      </c>
      <c r="D117" s="38"/>
      <c r="E117" s="39">
        <v>-378</v>
      </c>
    </row>
    <row r="118" spans="1:5" ht="13.5" thickBot="1">
      <c r="A118" s="81" t="s">
        <v>120</v>
      </c>
      <c r="B118" s="82" t="s">
        <v>17</v>
      </c>
      <c r="C118" s="83" t="s">
        <v>17</v>
      </c>
      <c r="D118" s="84">
        <f>D91+D94+D97+D100+D102+D105+D110</f>
        <v>8543741</v>
      </c>
      <c r="E118" s="84">
        <f>E91+E94+E97+E100+E102+E105+E110</f>
        <v>-25736375</v>
      </c>
    </row>
    <row r="119" spans="1:5" ht="13.5" thickBot="1">
      <c r="A119" s="3" t="s">
        <v>121</v>
      </c>
      <c r="B119" s="6" t="s">
        <v>17</v>
      </c>
      <c r="C119" s="7" t="s">
        <v>17</v>
      </c>
      <c r="D119" s="34">
        <f>D62+D71+D82+D88+D118</f>
        <v>231304529</v>
      </c>
      <c r="E119" s="34">
        <f>E62+E71+E82+E88+E118</f>
        <v>194411989</v>
      </c>
    </row>
    <row r="120" spans="1:5" ht="13.5" thickBot="1">
      <c r="A120" s="85" t="s">
        <v>238</v>
      </c>
      <c r="B120" s="86" t="s">
        <v>17</v>
      </c>
      <c r="C120" s="87" t="s">
        <v>17</v>
      </c>
      <c r="D120" s="88">
        <f>D119</f>
        <v>231304529</v>
      </c>
      <c r="E120" s="88">
        <f>E119</f>
        <v>194411989</v>
      </c>
    </row>
    <row r="121" spans="2:5" ht="12.75">
      <c r="B121" s="8"/>
      <c r="C121" s="8"/>
      <c r="D121" s="45"/>
      <c r="E121" s="45"/>
    </row>
    <row r="122" spans="2:5" ht="12.75">
      <c r="B122" s="8"/>
      <c r="C122" s="8"/>
      <c r="D122" s="45"/>
      <c r="E122" s="45"/>
    </row>
    <row r="123" spans="2:5" ht="12.75">
      <c r="B123" s="8"/>
      <c r="C123" s="8"/>
      <c r="D123" s="45"/>
      <c r="E123" s="45"/>
    </row>
    <row r="124" spans="2:5" ht="12.75">
      <c r="B124" s="8"/>
      <c r="C124" s="8"/>
      <c r="D124" s="45"/>
      <c r="E124" s="45"/>
    </row>
    <row r="125" spans="2:5" ht="12.75">
      <c r="B125" s="8"/>
      <c r="C125" s="8"/>
      <c r="D125" s="45"/>
      <c r="E125" s="45"/>
    </row>
    <row r="126" spans="2:5" ht="12.75">
      <c r="B126" s="8"/>
      <c r="C126" s="8"/>
      <c r="D126" s="45"/>
      <c r="E126" s="45"/>
    </row>
    <row r="127" spans="2:5" ht="12.75">
      <c r="B127" s="8"/>
      <c r="C127" s="8"/>
      <c r="D127" s="45"/>
      <c r="E127" s="45"/>
    </row>
    <row r="128" spans="2:5" ht="12.75">
      <c r="B128" s="8"/>
      <c r="C128" s="8"/>
      <c r="D128" s="46"/>
      <c r="E128" s="46"/>
    </row>
    <row r="129" spans="2:5" ht="12.75">
      <c r="B129" s="8"/>
      <c r="C129" s="8"/>
      <c r="D129" s="46"/>
      <c r="E129" s="46"/>
    </row>
    <row r="130" spans="2:5" ht="12.75">
      <c r="B130" s="8"/>
      <c r="C130" s="8"/>
      <c r="D130" s="46"/>
      <c r="E130" s="46"/>
    </row>
    <row r="131" spans="2:5" ht="12.75">
      <c r="B131" s="8"/>
      <c r="C131" s="8"/>
      <c r="D131" s="46"/>
      <c r="E131" s="46"/>
    </row>
    <row r="132" spans="2:5" ht="12.75">
      <c r="B132" s="8"/>
      <c r="C132" s="8"/>
      <c r="D132" s="46"/>
      <c r="E132" s="46"/>
    </row>
    <row r="133" spans="2:5" ht="12.75">
      <c r="B133" s="8"/>
      <c r="C133" s="8"/>
      <c r="D133" s="46"/>
      <c r="E133" s="46"/>
    </row>
    <row r="134" spans="2:5" ht="12.75">
      <c r="B134" s="8"/>
      <c r="C134" s="8"/>
      <c r="D134" s="46"/>
      <c r="E134" s="46"/>
    </row>
    <row r="135" spans="2:5" ht="12.75">
      <c r="B135" s="8"/>
      <c r="C135" s="8"/>
      <c r="D135" s="46"/>
      <c r="E135" s="46"/>
    </row>
    <row r="136" spans="2:5" ht="12.75">
      <c r="B136" s="8"/>
      <c r="C136" s="8"/>
      <c r="D136" s="46"/>
      <c r="E136" s="46"/>
    </row>
    <row r="137" spans="2:5" ht="12.75">
      <c r="B137" s="8"/>
      <c r="C137" s="8"/>
      <c r="D137" s="46"/>
      <c r="E137" s="46"/>
    </row>
    <row r="138" spans="2:5" ht="12.75">
      <c r="B138" s="8"/>
      <c r="C138" s="8"/>
      <c r="D138" s="46"/>
      <c r="E138" s="46"/>
    </row>
    <row r="139" spans="2:5" ht="12.75">
      <c r="B139" s="8"/>
      <c r="C139" s="8"/>
      <c r="D139" s="46"/>
      <c r="E139" s="46"/>
    </row>
    <row r="140" spans="2:5" ht="12.75">
      <c r="B140" s="8"/>
      <c r="C140" s="8"/>
      <c r="D140" s="46"/>
      <c r="E140" s="46"/>
    </row>
    <row r="141" spans="2:5" ht="12.75">
      <c r="B141" s="8"/>
      <c r="C141" s="8"/>
      <c r="D141" s="46"/>
      <c r="E141" s="46"/>
    </row>
    <row r="142" spans="2:5" ht="12.75">
      <c r="B142" s="8"/>
      <c r="C142" s="8"/>
      <c r="D142" s="46"/>
      <c r="E142" s="46"/>
    </row>
    <row r="143" spans="2:5" ht="12.75">
      <c r="B143" s="8"/>
      <c r="C143" s="8"/>
      <c r="D143" s="46"/>
      <c r="E143" s="46"/>
    </row>
    <row r="144" spans="2:5" ht="12.75">
      <c r="B144" s="8"/>
      <c r="C144" s="8"/>
      <c r="D144" s="46"/>
      <c r="E144" s="46"/>
    </row>
    <row r="145" spans="2:5" ht="12.75">
      <c r="B145" s="8"/>
      <c r="C145" s="8"/>
      <c r="D145" s="46"/>
      <c r="E145" s="46"/>
    </row>
    <row r="146" spans="2:5" ht="12.75">
      <c r="B146" s="8"/>
      <c r="C146" s="8"/>
      <c r="D146" s="46"/>
      <c r="E146" s="46"/>
    </row>
    <row r="147" spans="2:5" ht="12.75">
      <c r="B147" s="8"/>
      <c r="C147" s="8"/>
      <c r="D147" s="46"/>
      <c r="E147" s="46"/>
    </row>
    <row r="148" spans="2:5" ht="12.75">
      <c r="B148" s="8"/>
      <c r="C148" s="8"/>
      <c r="D148" s="46"/>
      <c r="E148" s="46"/>
    </row>
    <row r="149" spans="2:5" ht="12.75">
      <c r="B149" s="8"/>
      <c r="C149" s="8"/>
      <c r="D149" s="46"/>
      <c r="E149" s="46"/>
    </row>
    <row r="150" spans="2:5" ht="12.75">
      <c r="B150" s="8"/>
      <c r="C150" s="8"/>
      <c r="D150" s="46"/>
      <c r="E150" s="46"/>
    </row>
    <row r="151" spans="2:5" ht="12.75">
      <c r="B151" s="8"/>
      <c r="C151" s="8"/>
      <c r="D151" s="46"/>
      <c r="E151" s="46"/>
    </row>
    <row r="152" spans="2:5" ht="12.75">
      <c r="B152" s="8"/>
      <c r="C152" s="8"/>
      <c r="D152" s="46"/>
      <c r="E152" s="46"/>
    </row>
    <row r="153" spans="2:5" ht="12.75">
      <c r="B153" s="8"/>
      <c r="C153" s="8"/>
      <c r="D153" s="46"/>
      <c r="E153" s="46"/>
    </row>
    <row r="154" spans="2:5" ht="12.75">
      <c r="B154" s="8"/>
      <c r="C154" s="8"/>
      <c r="D154" s="46"/>
      <c r="E154" s="46"/>
    </row>
    <row r="155" spans="2:5" ht="12.75">
      <c r="B155" s="8"/>
      <c r="C155" s="8"/>
      <c r="D155" s="46"/>
      <c r="E155" s="46"/>
    </row>
    <row r="156" spans="2:5" ht="12.75">
      <c r="B156" s="8"/>
      <c r="C156" s="8"/>
      <c r="D156" s="46"/>
      <c r="E156" s="46"/>
    </row>
    <row r="157" spans="2:5" ht="12.75">
      <c r="B157" s="8"/>
      <c r="C157" s="8"/>
      <c r="D157" s="46"/>
      <c r="E157" s="46"/>
    </row>
    <row r="158" spans="2:5" ht="12.75">
      <c r="B158" s="8"/>
      <c r="C158" s="8"/>
      <c r="D158" s="46"/>
      <c r="E158" s="46"/>
    </row>
    <row r="159" spans="2:5" ht="12.75">
      <c r="B159" s="8"/>
      <c r="C159" s="8"/>
      <c r="D159" s="46"/>
      <c r="E159" s="46"/>
    </row>
    <row r="160" spans="2:5" ht="12.75">
      <c r="B160" s="8"/>
      <c r="C160" s="8"/>
      <c r="D160" s="46"/>
      <c r="E160" s="46"/>
    </row>
    <row r="161" spans="2:5" ht="12.75">
      <c r="B161" s="8"/>
      <c r="C161" s="8"/>
      <c r="D161" s="46"/>
      <c r="E161" s="46"/>
    </row>
    <row r="162" spans="2:5" ht="12.75">
      <c r="B162" s="8"/>
      <c r="C162" s="8"/>
      <c r="D162" s="46"/>
      <c r="E162" s="46"/>
    </row>
    <row r="163" spans="2:5" ht="12.75">
      <c r="B163" s="8"/>
      <c r="C163" s="8"/>
      <c r="D163" s="46"/>
      <c r="E163" s="46"/>
    </row>
    <row r="164" spans="2:5" ht="12.75">
      <c r="B164" s="8"/>
      <c r="C164" s="8"/>
      <c r="D164" s="46"/>
      <c r="E164" s="46"/>
    </row>
    <row r="165" spans="2:5" ht="12.75">
      <c r="B165" s="8"/>
      <c r="C165" s="8"/>
      <c r="D165" s="46"/>
      <c r="E165" s="46"/>
    </row>
    <row r="166" spans="2:5" ht="12.75">
      <c r="B166" s="8"/>
      <c r="C166" s="8"/>
      <c r="D166" s="46"/>
      <c r="E166" s="46"/>
    </row>
    <row r="167" spans="2:5" ht="12.75">
      <c r="B167" s="8"/>
      <c r="C167" s="8"/>
      <c r="D167" s="46"/>
      <c r="E167" s="46"/>
    </row>
    <row r="168" spans="2:5" ht="12.75">
      <c r="B168" s="8"/>
      <c r="C168" s="8"/>
      <c r="D168" s="46"/>
      <c r="E168" s="46"/>
    </row>
    <row r="169" spans="2:5" ht="12.75">
      <c r="B169" s="8"/>
      <c r="C169" s="8"/>
      <c r="D169" s="46"/>
      <c r="E169" s="46"/>
    </row>
    <row r="170" spans="2:5" ht="12.75">
      <c r="B170" s="8"/>
      <c r="C170" s="8"/>
      <c r="D170" s="46"/>
      <c r="E170" s="46"/>
    </row>
    <row r="171" spans="2:5" ht="12.75">
      <c r="B171" s="8"/>
      <c r="C171" s="8"/>
      <c r="D171" s="46"/>
      <c r="E171" s="46"/>
    </row>
    <row r="172" spans="2:5" ht="12.75">
      <c r="B172" s="8"/>
      <c r="C172" s="8"/>
      <c r="D172" s="46"/>
      <c r="E172" s="46"/>
    </row>
    <row r="173" spans="2:5" ht="12.75">
      <c r="B173" s="8"/>
      <c r="C173" s="8"/>
      <c r="D173" s="46"/>
      <c r="E173" s="46"/>
    </row>
    <row r="174" spans="2:5" ht="12.75">
      <c r="B174" s="8"/>
      <c r="C174" s="8"/>
      <c r="D174" s="46"/>
      <c r="E174" s="46"/>
    </row>
    <row r="175" spans="2:5" ht="12.75">
      <c r="B175" s="8"/>
      <c r="C175" s="8"/>
      <c r="D175" s="46"/>
      <c r="E175" s="46"/>
    </row>
    <row r="176" spans="2:5" ht="12.75">
      <c r="B176" s="8"/>
      <c r="C176" s="8"/>
      <c r="D176" s="46"/>
      <c r="E176" s="46"/>
    </row>
    <row r="177" spans="2:5" ht="12.75">
      <c r="B177" s="8"/>
      <c r="C177" s="8"/>
      <c r="D177" s="46"/>
      <c r="E177" s="46"/>
    </row>
    <row r="178" spans="2:5" ht="12.75">
      <c r="B178" s="8"/>
      <c r="C178" s="8"/>
      <c r="D178" s="46"/>
      <c r="E178" s="46"/>
    </row>
    <row r="179" spans="2:5" ht="12.75">
      <c r="B179" s="8"/>
      <c r="C179" s="8"/>
      <c r="D179" s="46"/>
      <c r="E179" s="46"/>
    </row>
    <row r="180" spans="2:5" ht="12.75">
      <c r="B180" s="8"/>
      <c r="C180" s="8"/>
      <c r="D180" s="46"/>
      <c r="E180" s="46"/>
    </row>
    <row r="181" spans="2:5" ht="12.75">
      <c r="B181" s="8"/>
      <c r="C181" s="8"/>
      <c r="D181" s="46"/>
      <c r="E181" s="46"/>
    </row>
    <row r="182" spans="2:5" ht="12.75">
      <c r="B182" s="8"/>
      <c r="C182" s="8"/>
      <c r="D182" s="46"/>
      <c r="E182" s="46"/>
    </row>
    <row r="183" spans="2:5" ht="12.75">
      <c r="B183" s="8"/>
      <c r="C183" s="8"/>
      <c r="D183" s="46"/>
      <c r="E183" s="46"/>
    </row>
    <row r="184" spans="2:5" ht="12.75">
      <c r="B184" s="8"/>
      <c r="C184" s="8"/>
      <c r="D184" s="46"/>
      <c r="E184" s="46"/>
    </row>
    <row r="185" spans="2:5" ht="12.75">
      <c r="B185" s="8"/>
      <c r="C185" s="8"/>
      <c r="D185" s="46"/>
      <c r="E185" s="46"/>
    </row>
    <row r="186" spans="2:5" ht="12.75">
      <c r="B186" s="8"/>
      <c r="C186" s="8"/>
      <c r="D186" s="46"/>
      <c r="E186" s="46"/>
    </row>
    <row r="187" spans="2:5" ht="12.75">
      <c r="B187" s="8"/>
      <c r="C187" s="8"/>
      <c r="D187" s="46"/>
      <c r="E187" s="46"/>
    </row>
    <row r="188" spans="2:5" ht="12.75">
      <c r="B188" s="8"/>
      <c r="C188" s="8"/>
      <c r="D188" s="46"/>
      <c r="E188" s="46"/>
    </row>
    <row r="189" spans="2:5" ht="12.75">
      <c r="B189" s="8"/>
      <c r="C189" s="8"/>
      <c r="D189" s="46"/>
      <c r="E189" s="46"/>
    </row>
    <row r="190" spans="2:5" ht="12.75">
      <c r="B190" s="8"/>
      <c r="C190" s="8"/>
      <c r="D190" s="46"/>
      <c r="E190" s="46"/>
    </row>
    <row r="191" spans="2:5" ht="12.75">
      <c r="B191" s="8"/>
      <c r="C191" s="8"/>
      <c r="D191" s="46"/>
      <c r="E191" s="46"/>
    </row>
    <row r="192" spans="2:5" ht="12.75">
      <c r="B192" s="8"/>
      <c r="C192" s="8"/>
      <c r="D192" s="46"/>
      <c r="E192" s="46"/>
    </row>
    <row r="193" spans="2:5" ht="12.75">
      <c r="B193" s="8"/>
      <c r="C193" s="8"/>
      <c r="D193" s="46"/>
      <c r="E193" s="46"/>
    </row>
    <row r="194" spans="2:5" ht="12.75">
      <c r="B194" s="8"/>
      <c r="C194" s="8"/>
      <c r="D194" s="46"/>
      <c r="E194" s="46"/>
    </row>
    <row r="195" spans="2:5" ht="12.75">
      <c r="B195" s="8"/>
      <c r="C195" s="8"/>
      <c r="D195" s="46"/>
      <c r="E195" s="46"/>
    </row>
    <row r="196" spans="2:5" ht="12.75">
      <c r="B196" s="8"/>
      <c r="C196" s="8"/>
      <c r="D196" s="46"/>
      <c r="E196" s="46"/>
    </row>
    <row r="197" spans="2:5" ht="12.75">
      <c r="B197" s="8"/>
      <c r="C197" s="8"/>
      <c r="D197" s="46"/>
      <c r="E197" s="46"/>
    </row>
    <row r="198" spans="2:5" ht="12.75">
      <c r="B198" s="8"/>
      <c r="C198" s="8"/>
      <c r="D198" s="46"/>
      <c r="E198" s="46"/>
    </row>
    <row r="199" spans="2:5" ht="12.75">
      <c r="B199" s="8"/>
      <c r="C199" s="8"/>
      <c r="D199" s="46"/>
      <c r="E199" s="46"/>
    </row>
    <row r="200" spans="2:5" ht="12.75">
      <c r="B200" s="8"/>
      <c r="C200" s="8"/>
      <c r="D200" s="46"/>
      <c r="E200" s="46"/>
    </row>
    <row r="201" spans="2:5" ht="12.75">
      <c r="B201" s="8"/>
      <c r="C201" s="8"/>
      <c r="D201" s="46"/>
      <c r="E201" s="46"/>
    </row>
    <row r="202" spans="2:5" ht="12.75">
      <c r="B202" s="8"/>
      <c r="C202" s="8"/>
      <c r="D202" s="46"/>
      <c r="E202" s="46"/>
    </row>
    <row r="203" spans="2:5" ht="12.75">
      <c r="B203" s="8"/>
      <c r="C203" s="8"/>
      <c r="D203" s="46"/>
      <c r="E203" s="46"/>
    </row>
    <row r="204" spans="2:5" ht="12.75">
      <c r="B204" s="8"/>
      <c r="C204" s="8"/>
      <c r="D204" s="46"/>
      <c r="E204" s="46"/>
    </row>
    <row r="205" spans="2:5" ht="12.75">
      <c r="B205" s="8"/>
      <c r="C205" s="8"/>
      <c r="D205" s="46"/>
      <c r="E205" s="46"/>
    </row>
    <row r="206" spans="2:5" ht="12.75">
      <c r="B206" s="8"/>
      <c r="C206" s="8"/>
      <c r="D206" s="46"/>
      <c r="E206" s="46"/>
    </row>
    <row r="207" spans="2:5" ht="12.75">
      <c r="B207" s="8"/>
      <c r="C207" s="8"/>
      <c r="D207" s="46"/>
      <c r="E207" s="46"/>
    </row>
    <row r="208" spans="2:5" ht="12.75">
      <c r="B208" s="8"/>
      <c r="C208" s="8"/>
      <c r="D208" s="46"/>
      <c r="E208" s="46"/>
    </row>
    <row r="209" spans="2:5" ht="12.75">
      <c r="B209" s="8"/>
      <c r="C209" s="8"/>
      <c r="D209" s="46"/>
      <c r="E209" s="46"/>
    </row>
    <row r="210" spans="2:5" ht="12.75">
      <c r="B210" s="8"/>
      <c r="C210" s="8"/>
      <c r="D210" s="46"/>
      <c r="E210" s="46"/>
    </row>
    <row r="211" spans="2:5" ht="12.75">
      <c r="B211" s="8"/>
      <c r="C211" s="8"/>
      <c r="D211" s="46"/>
      <c r="E211" s="46"/>
    </row>
    <row r="212" spans="2:5" ht="12.75">
      <c r="B212" s="8"/>
      <c r="C212" s="8"/>
      <c r="D212" s="46"/>
      <c r="E212" s="46"/>
    </row>
    <row r="213" spans="2:5" ht="12.75">
      <c r="B213" s="8"/>
      <c r="C213" s="8"/>
      <c r="D213" s="46"/>
      <c r="E213" s="46"/>
    </row>
    <row r="214" spans="2:5" ht="12.75">
      <c r="B214" s="8"/>
      <c r="C214" s="8"/>
      <c r="D214" s="46"/>
      <c r="E214" s="46"/>
    </row>
    <row r="215" spans="2:5" ht="12.75">
      <c r="B215" s="8"/>
      <c r="C215" s="8"/>
      <c r="D215" s="46"/>
      <c r="E215" s="46"/>
    </row>
    <row r="216" spans="2:5" ht="12.75">
      <c r="B216" s="8"/>
      <c r="C216" s="8"/>
      <c r="D216" s="46"/>
      <c r="E216" s="46"/>
    </row>
    <row r="217" spans="2:5" ht="12.75">
      <c r="B217" s="8"/>
      <c r="C217" s="8"/>
      <c r="D217" s="46"/>
      <c r="E217" s="46"/>
    </row>
    <row r="218" spans="2:5" ht="12.75">
      <c r="B218" s="8"/>
      <c r="C218" s="8"/>
      <c r="D218" s="46"/>
      <c r="E218" s="46"/>
    </row>
    <row r="219" spans="2:5" ht="12.75">
      <c r="B219" s="8"/>
      <c r="C219" s="8"/>
      <c r="D219" s="46"/>
      <c r="E219" s="46"/>
    </row>
    <row r="220" spans="2:5" ht="12.75">
      <c r="B220" s="8"/>
      <c r="C220" s="8"/>
      <c r="D220" s="46"/>
      <c r="E220" s="46"/>
    </row>
    <row r="221" spans="2:5" ht="12.75">
      <c r="B221" s="8"/>
      <c r="C221" s="8"/>
      <c r="D221" s="46"/>
      <c r="E221" s="46"/>
    </row>
    <row r="222" spans="2:5" ht="12.75">
      <c r="B222" s="8"/>
      <c r="C222" s="8"/>
      <c r="D222" s="46"/>
      <c r="E222" s="46"/>
    </row>
    <row r="223" spans="2:5" ht="12.75">
      <c r="B223" s="8"/>
      <c r="C223" s="8"/>
      <c r="D223" s="46"/>
      <c r="E223" s="46"/>
    </row>
    <row r="224" spans="2:5" ht="12.75">
      <c r="B224" s="8"/>
      <c r="C224" s="8"/>
      <c r="D224" s="46"/>
      <c r="E224" s="46"/>
    </row>
    <row r="225" spans="2:5" ht="12.75">
      <c r="B225" s="8"/>
      <c r="C225" s="8"/>
      <c r="D225" s="46"/>
      <c r="E225" s="46"/>
    </row>
    <row r="226" spans="2:5" ht="12.75">
      <c r="B226" s="8"/>
      <c r="C226" s="8"/>
      <c r="D226" s="46"/>
      <c r="E226" s="46"/>
    </row>
    <row r="227" spans="2:5" ht="12.75">
      <c r="B227" s="8"/>
      <c r="C227" s="8"/>
      <c r="D227" s="46"/>
      <c r="E227" s="46"/>
    </row>
    <row r="228" spans="2:5" ht="12.75">
      <c r="B228" s="8"/>
      <c r="C228" s="8"/>
      <c r="D228" s="46"/>
      <c r="E228" s="46"/>
    </row>
    <row r="229" spans="2:5" ht="12.75">
      <c r="B229" s="8"/>
      <c r="C229" s="8"/>
      <c r="D229" s="46"/>
      <c r="E229" s="46"/>
    </row>
    <row r="230" spans="2:5" ht="12.75">
      <c r="B230" s="8"/>
      <c r="C230" s="8"/>
      <c r="D230" s="46"/>
      <c r="E230" s="46"/>
    </row>
    <row r="231" spans="2:5" ht="12.75">
      <c r="B231" s="8"/>
      <c r="C231" s="8"/>
      <c r="D231" s="46"/>
      <c r="E231" s="46"/>
    </row>
    <row r="232" spans="2:5" ht="12.75">
      <c r="B232" s="8"/>
      <c r="C232" s="8"/>
      <c r="D232" s="46"/>
      <c r="E232" s="46"/>
    </row>
    <row r="233" spans="2:5" ht="12.75">
      <c r="B233" s="8"/>
      <c r="C233" s="8"/>
      <c r="D233" s="46"/>
      <c r="E233" s="46"/>
    </row>
    <row r="234" spans="2:5" ht="12.75">
      <c r="B234" s="8"/>
      <c r="C234" s="8"/>
      <c r="D234" s="46"/>
      <c r="E234" s="46"/>
    </row>
    <row r="235" spans="2:5" ht="12.75">
      <c r="B235" s="8"/>
      <c r="C235" s="8"/>
      <c r="D235" s="46"/>
      <c r="E235" s="46"/>
    </row>
    <row r="236" spans="2:5" ht="12.75">
      <c r="B236" s="8"/>
      <c r="C236" s="8"/>
      <c r="D236" s="46"/>
      <c r="E236" s="46"/>
    </row>
    <row r="237" spans="2:5" ht="12.75">
      <c r="B237" s="8"/>
      <c r="C237" s="8"/>
      <c r="D237" s="46"/>
      <c r="E237" s="46"/>
    </row>
    <row r="238" spans="2:5" ht="12.75">
      <c r="B238" s="8"/>
      <c r="C238" s="8"/>
      <c r="D238" s="46"/>
      <c r="E238" s="46"/>
    </row>
    <row r="239" spans="2:5" ht="12.75">
      <c r="B239" s="8"/>
      <c r="C239" s="8"/>
      <c r="D239" s="46"/>
      <c r="E239" s="46"/>
    </row>
    <row r="240" spans="2:5" ht="12.75">
      <c r="B240" s="8"/>
      <c r="C240" s="8"/>
      <c r="D240" s="46"/>
      <c r="E240" s="46"/>
    </row>
    <row r="241" spans="2:5" ht="12.75">
      <c r="B241" s="8"/>
      <c r="C241" s="8"/>
      <c r="D241" s="46"/>
      <c r="E241" s="46"/>
    </row>
    <row r="242" spans="2:5" ht="12.75">
      <c r="B242" s="8"/>
      <c r="C242" s="8"/>
      <c r="D242" s="46"/>
      <c r="E242" s="46"/>
    </row>
    <row r="243" spans="2:5" ht="12.75">
      <c r="B243" s="8"/>
      <c r="C243" s="8"/>
      <c r="D243" s="46"/>
      <c r="E243" s="46"/>
    </row>
    <row r="244" spans="2:5" ht="12.75">
      <c r="B244" s="8"/>
      <c r="C244" s="8"/>
      <c r="D244" s="46"/>
      <c r="E244" s="46"/>
    </row>
    <row r="245" spans="2:5" ht="12.75">
      <c r="B245" s="8"/>
      <c r="C245" s="8"/>
      <c r="D245" s="46"/>
      <c r="E245" s="46"/>
    </row>
    <row r="246" spans="2:5" ht="12.75">
      <c r="B246" s="8"/>
      <c r="C246" s="8"/>
      <c r="D246" s="46"/>
      <c r="E246" s="46"/>
    </row>
    <row r="247" spans="2:5" ht="12.75">
      <c r="B247" s="8"/>
      <c r="C247" s="8"/>
      <c r="D247" s="46"/>
      <c r="E247" s="46"/>
    </row>
    <row r="248" spans="2:5" ht="12.75">
      <c r="B248" s="8"/>
      <c r="C248" s="8"/>
      <c r="D248" s="46"/>
      <c r="E248" s="46"/>
    </row>
    <row r="249" spans="2:5" ht="12.75">
      <c r="B249" s="8"/>
      <c r="C249" s="8"/>
      <c r="D249" s="46"/>
      <c r="E249" s="46"/>
    </row>
    <row r="250" spans="2:5" ht="12.75">
      <c r="B250" s="8"/>
      <c r="C250" s="8"/>
      <c r="D250" s="46"/>
      <c r="E250" s="46"/>
    </row>
    <row r="251" spans="2:5" ht="12.75">
      <c r="B251" s="8"/>
      <c r="C251" s="8"/>
      <c r="D251" s="46"/>
      <c r="E251" s="46"/>
    </row>
    <row r="252" spans="2:5" ht="12.75">
      <c r="B252" s="8"/>
      <c r="C252" s="8"/>
      <c r="D252" s="46"/>
      <c r="E252" s="46"/>
    </row>
    <row r="253" spans="2:5" ht="12.75">
      <c r="B253" s="8"/>
      <c r="C253" s="8"/>
      <c r="D253" s="46"/>
      <c r="E253" s="46"/>
    </row>
    <row r="254" spans="2:5" ht="12.75">
      <c r="B254" s="8"/>
      <c r="C254" s="8"/>
      <c r="D254" s="46"/>
      <c r="E254" s="46"/>
    </row>
    <row r="255" spans="2:5" ht="12.75">
      <c r="B255" s="8"/>
      <c r="C255" s="8"/>
      <c r="D255" s="46"/>
      <c r="E255" s="46"/>
    </row>
    <row r="256" spans="2:5" ht="12.75">
      <c r="B256" s="8"/>
      <c r="C256" s="8"/>
      <c r="D256" s="46"/>
      <c r="E256" s="46"/>
    </row>
    <row r="257" spans="2:5" ht="12.75">
      <c r="B257" s="8"/>
      <c r="C257" s="8"/>
      <c r="D257" s="46"/>
      <c r="E257" s="46"/>
    </row>
    <row r="258" spans="2:5" ht="12.75">
      <c r="B258" s="8"/>
      <c r="C258" s="8"/>
      <c r="D258" s="46"/>
      <c r="E258" s="46"/>
    </row>
    <row r="259" spans="2:5" ht="12.75">
      <c r="B259" s="8"/>
      <c r="C259" s="8"/>
      <c r="D259" s="46"/>
      <c r="E259" s="46"/>
    </row>
    <row r="260" spans="2:5" ht="12.75">
      <c r="B260" s="8"/>
      <c r="C260" s="8"/>
      <c r="D260" s="46"/>
      <c r="E260" s="46"/>
    </row>
    <row r="261" spans="2:5" ht="12.75">
      <c r="B261" s="8"/>
      <c r="C261" s="8"/>
      <c r="D261" s="46"/>
      <c r="E261" s="46"/>
    </row>
    <row r="262" spans="2:5" ht="12.75">
      <c r="B262" s="8"/>
      <c r="C262" s="8"/>
      <c r="D262" s="46"/>
      <c r="E262" s="46"/>
    </row>
    <row r="263" spans="2:5" ht="12.75">
      <c r="B263" s="8"/>
      <c r="C263" s="8"/>
      <c r="D263" s="46"/>
      <c r="E263" s="46"/>
    </row>
    <row r="264" spans="2:5" ht="12.75">
      <c r="B264" s="8"/>
      <c r="C264" s="8"/>
      <c r="D264" s="46"/>
      <c r="E264" s="46"/>
    </row>
    <row r="265" spans="4:5" ht="12.75">
      <c r="D265" s="47"/>
      <c r="E265" s="47"/>
    </row>
    <row r="266" spans="4:5" ht="12.75">
      <c r="D266" s="47"/>
      <c r="E266" s="47"/>
    </row>
    <row r="267" spans="4:5" ht="12.75">
      <c r="D267" s="47"/>
      <c r="E267" s="47"/>
    </row>
    <row r="268" spans="4:5" ht="12.75">
      <c r="D268" s="47"/>
      <c r="E268" s="47"/>
    </row>
    <row r="269" spans="4:5" ht="12.75">
      <c r="D269" s="47"/>
      <c r="E269" s="47"/>
    </row>
    <row r="270" spans="4:5" ht="12.75">
      <c r="D270" s="47"/>
      <c r="E270" s="47"/>
    </row>
    <row r="271" spans="4:5" ht="12.75">
      <c r="D271" s="47"/>
      <c r="E271" s="47"/>
    </row>
    <row r="272" spans="4:5" ht="12.75">
      <c r="D272" s="47"/>
      <c r="E272" s="47"/>
    </row>
    <row r="273" spans="4:5" ht="12.75">
      <c r="D273" s="47"/>
      <c r="E273" s="47"/>
    </row>
    <row r="274" spans="4:5" ht="12.75">
      <c r="D274" s="47"/>
      <c r="E274" s="47"/>
    </row>
    <row r="275" spans="4:5" ht="12.75">
      <c r="D275" s="47"/>
      <c r="E275" s="47"/>
    </row>
    <row r="276" spans="4:5" ht="12.75">
      <c r="D276" s="47"/>
      <c r="E276" s="47"/>
    </row>
    <row r="277" spans="4:5" ht="12.75">
      <c r="D277" s="47"/>
      <c r="E277" s="47"/>
    </row>
    <row r="278" spans="4:5" ht="12.75">
      <c r="D278" s="47"/>
      <c r="E278" s="47"/>
    </row>
    <row r="279" spans="4:5" ht="12.75">
      <c r="D279" s="47"/>
      <c r="E279" s="47"/>
    </row>
    <row r="280" spans="4:5" ht="12.75">
      <c r="D280" s="47"/>
      <c r="E280" s="47"/>
    </row>
    <row r="281" spans="4:5" ht="12.75">
      <c r="D281" s="47"/>
      <c r="E281" s="47"/>
    </row>
    <row r="282" spans="4:5" ht="12.75">
      <c r="D282" s="47"/>
      <c r="E282" s="47"/>
    </row>
    <row r="283" spans="4:5" ht="12.75">
      <c r="D283" s="47"/>
      <c r="E283" s="47"/>
    </row>
    <row r="284" spans="4:5" ht="12.75">
      <c r="D284" s="47"/>
      <c r="E284" s="47"/>
    </row>
    <row r="285" spans="4:5" ht="12.75">
      <c r="D285" s="47"/>
      <c r="E285" s="47"/>
    </row>
    <row r="286" spans="4:5" ht="12.75">
      <c r="D286" s="47"/>
      <c r="E286" s="47"/>
    </row>
    <row r="287" spans="4:5" ht="12.75">
      <c r="D287" s="47"/>
      <c r="E287" s="47"/>
    </row>
    <row r="288" spans="4:5" ht="12.75">
      <c r="D288" s="47"/>
      <c r="E288" s="47"/>
    </row>
    <row r="289" spans="4:5" ht="12.75">
      <c r="D289" s="47"/>
      <c r="E289" s="47"/>
    </row>
    <row r="290" spans="4:5" ht="12.75">
      <c r="D290" s="47"/>
      <c r="E290" s="47"/>
    </row>
    <row r="291" spans="4:5" ht="12.75">
      <c r="D291" s="47"/>
      <c r="E291" s="47"/>
    </row>
  </sheetData>
  <sheetProtection/>
  <mergeCells count="4">
    <mergeCell ref="A1:E2"/>
    <mergeCell ref="A3:E3"/>
    <mergeCell ref="B6:C6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9"/>
  <sheetViews>
    <sheetView tabSelected="1" zoomScalePageLayoutView="0" workbookViewId="0" topLeftCell="A1">
      <pane xSplit="3" topLeftCell="AQ1" activePane="topRight" state="frozen"/>
      <selection pane="topLeft" activeCell="A6" sqref="A6"/>
      <selection pane="topRight" activeCell="A8" sqref="A8:AU8"/>
    </sheetView>
  </sheetViews>
  <sheetFormatPr defaultColWidth="9.140625" defaultRowHeight="12.75"/>
  <cols>
    <col min="1" max="1" width="65.8515625" style="126" customWidth="1"/>
    <col min="2" max="2" width="5.7109375" style="10" customWidth="1"/>
    <col min="3" max="3" width="4.57421875" style="10" customWidth="1"/>
    <col min="4" max="5" width="10.7109375" style="10" customWidth="1"/>
    <col min="6" max="27" width="10.421875" style="10" customWidth="1"/>
    <col min="28" max="28" width="12.421875" style="10" customWidth="1"/>
    <col min="29" max="29" width="10.421875" style="10" customWidth="1"/>
    <col min="30" max="31" width="12.140625" style="10" customWidth="1"/>
    <col min="32" max="37" width="10.421875" style="10" customWidth="1"/>
    <col min="38" max="38" width="12.00390625" style="10" customWidth="1"/>
    <col min="39" max="39" width="9.421875" style="10" customWidth="1"/>
    <col min="40" max="40" width="11.140625" style="10" customWidth="1"/>
    <col min="41" max="41" width="9.421875" style="10" customWidth="1"/>
    <col min="42" max="42" width="13.140625" style="109" customWidth="1"/>
    <col min="43" max="43" width="10.421875" style="109" customWidth="1"/>
    <col min="44" max="45" width="10.421875" style="10" customWidth="1"/>
    <col min="46" max="46" width="11.140625" style="10" customWidth="1"/>
    <col min="47" max="47" width="13.7109375" style="10" customWidth="1"/>
    <col min="48" max="16384" width="9.140625" style="10" customWidth="1"/>
  </cols>
  <sheetData>
    <row r="1" spans="1:47" ht="27.75" customHeight="1">
      <c r="A1" s="9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14"/>
      <c r="AQ1" s="114"/>
      <c r="AR1" s="9"/>
      <c r="AS1" s="9"/>
      <c r="AT1" s="9"/>
      <c r="AU1" s="9"/>
    </row>
    <row r="2" spans="1:47" ht="18" customHeight="1">
      <c r="A2" s="129" t="s">
        <v>214</v>
      </c>
      <c r="B2" s="129"/>
      <c r="C2" s="129"/>
      <c r="D2" s="129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31"/>
      <c r="AR2" s="130"/>
      <c r="AS2" s="130"/>
      <c r="AT2" s="130"/>
      <c r="AU2" s="130"/>
    </row>
    <row r="3" spans="1:47" ht="3" customHeight="1">
      <c r="A3" s="129"/>
      <c r="B3" s="129"/>
      <c r="C3" s="129"/>
      <c r="D3" s="129"/>
      <c r="E3" s="129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3"/>
      <c r="AQ3" s="133"/>
      <c r="AR3" s="132"/>
      <c r="AS3" s="132"/>
      <c r="AT3" s="132"/>
      <c r="AU3" s="132"/>
    </row>
    <row r="4" spans="1:47" ht="18" customHeight="1">
      <c r="A4" s="134" t="s">
        <v>258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</row>
    <row r="5" ht="9.75" customHeight="1">
      <c r="A5" s="91"/>
    </row>
    <row r="6" spans="1:47" ht="18" customHeight="1">
      <c r="A6" s="92" t="s">
        <v>241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115"/>
      <c r="AQ6" s="115"/>
      <c r="AR6" s="89"/>
      <c r="AS6" s="89"/>
      <c r="AT6" s="89"/>
      <c r="AU6" s="89"/>
    </row>
    <row r="7" ht="17.25" customHeight="1">
      <c r="A7" s="91"/>
    </row>
    <row r="8" spans="1:47" ht="27.7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</row>
    <row r="9" ht="13.5" customHeight="1" thickBot="1">
      <c r="A9" s="91"/>
    </row>
    <row r="10" spans="1:47" ht="31.5" customHeight="1" thickBot="1">
      <c r="A10" s="178" t="str">
        <f>"Наименование на параграфите и подпараграфите"</f>
        <v>Наименование на параграфите и подпараграфите</v>
      </c>
      <c r="B10" s="180"/>
      <c r="C10" s="182"/>
      <c r="D10" s="166" t="s">
        <v>126</v>
      </c>
      <c r="E10" s="167"/>
      <c r="F10" s="166" t="s">
        <v>127</v>
      </c>
      <c r="G10" s="184"/>
      <c r="H10" s="184"/>
      <c r="I10" s="184"/>
      <c r="J10" s="184"/>
      <c r="K10" s="184"/>
      <c r="L10" s="184"/>
      <c r="M10" s="184"/>
      <c r="N10" s="174" t="s">
        <v>128</v>
      </c>
      <c r="O10" s="175"/>
      <c r="P10" s="174" t="s">
        <v>129</v>
      </c>
      <c r="Q10" s="175"/>
      <c r="R10" s="156" t="s">
        <v>130</v>
      </c>
      <c r="S10" s="159"/>
      <c r="T10" s="155" t="s">
        <v>131</v>
      </c>
      <c r="U10" s="156"/>
      <c r="V10" s="156"/>
      <c r="W10" s="156"/>
      <c r="X10" s="156"/>
      <c r="Y10" s="159"/>
      <c r="Z10" s="163" t="s">
        <v>124</v>
      </c>
      <c r="AA10" s="163"/>
      <c r="AB10" s="163"/>
      <c r="AC10" s="163"/>
      <c r="AD10" s="163"/>
      <c r="AE10" s="163"/>
      <c r="AF10" s="163"/>
      <c r="AG10" s="163"/>
      <c r="AH10" s="172" t="s">
        <v>125</v>
      </c>
      <c r="AI10" s="172"/>
      <c r="AJ10" s="172"/>
      <c r="AK10" s="172"/>
      <c r="AL10" s="172"/>
      <c r="AM10" s="172"/>
      <c r="AN10" s="172"/>
      <c r="AO10" s="172"/>
      <c r="AP10" s="172"/>
      <c r="AQ10" s="172"/>
      <c r="AR10" s="155" t="s">
        <v>140</v>
      </c>
      <c r="AS10" s="156"/>
      <c r="AT10" s="166" t="s">
        <v>141</v>
      </c>
      <c r="AU10" s="167"/>
    </row>
    <row r="11" spans="1:47" s="118" customFormat="1" ht="84.75" customHeight="1" thickBot="1">
      <c r="A11" s="179"/>
      <c r="B11" s="181"/>
      <c r="C11" s="183"/>
      <c r="D11" s="168"/>
      <c r="E11" s="169"/>
      <c r="F11" s="160" t="s">
        <v>243</v>
      </c>
      <c r="G11" s="161"/>
      <c r="H11" s="160" t="s">
        <v>244</v>
      </c>
      <c r="I11" s="161"/>
      <c r="J11" s="160" t="s">
        <v>245</v>
      </c>
      <c r="K11" s="161"/>
      <c r="L11" s="160" t="s">
        <v>246</v>
      </c>
      <c r="M11" s="162"/>
      <c r="N11" s="176"/>
      <c r="O11" s="177"/>
      <c r="P11" s="176"/>
      <c r="Q11" s="177"/>
      <c r="R11" s="158"/>
      <c r="S11" s="158"/>
      <c r="T11" s="160" t="s">
        <v>249</v>
      </c>
      <c r="U11" s="161"/>
      <c r="V11" s="160" t="s">
        <v>250</v>
      </c>
      <c r="W11" s="161"/>
      <c r="X11" s="160" t="s">
        <v>246</v>
      </c>
      <c r="Y11" s="161"/>
      <c r="Z11" s="173" t="s">
        <v>132</v>
      </c>
      <c r="AA11" s="165"/>
      <c r="AB11" s="164" t="s">
        <v>133</v>
      </c>
      <c r="AC11" s="165"/>
      <c r="AD11" s="164" t="s">
        <v>134</v>
      </c>
      <c r="AE11" s="165"/>
      <c r="AF11" s="164" t="s">
        <v>135</v>
      </c>
      <c r="AG11" s="165"/>
      <c r="AH11" s="164" t="s">
        <v>136</v>
      </c>
      <c r="AI11" s="165"/>
      <c r="AJ11" s="164" t="s">
        <v>137</v>
      </c>
      <c r="AK11" s="165"/>
      <c r="AL11" s="164" t="s">
        <v>138</v>
      </c>
      <c r="AM11" s="165"/>
      <c r="AN11" s="164" t="s">
        <v>139</v>
      </c>
      <c r="AO11" s="165"/>
      <c r="AP11" s="170" t="s">
        <v>135</v>
      </c>
      <c r="AQ11" s="171"/>
      <c r="AR11" s="157"/>
      <c r="AS11" s="158"/>
      <c r="AT11" s="168"/>
      <c r="AU11" s="169"/>
    </row>
    <row r="12" spans="1:47" s="120" customFormat="1" ht="13.5" customHeight="1" thickBot="1">
      <c r="A12" s="95"/>
      <c r="B12" s="96"/>
      <c r="C12" s="96"/>
      <c r="D12" s="96" t="s">
        <v>142</v>
      </c>
      <c r="E12" s="96" t="s">
        <v>0</v>
      </c>
      <c r="F12" s="96" t="s">
        <v>142</v>
      </c>
      <c r="G12" s="96" t="s">
        <v>0</v>
      </c>
      <c r="H12" s="96" t="s">
        <v>142</v>
      </c>
      <c r="I12" s="96" t="s">
        <v>0</v>
      </c>
      <c r="J12" s="96" t="s">
        <v>142</v>
      </c>
      <c r="K12" s="96" t="s">
        <v>0</v>
      </c>
      <c r="L12" s="96" t="s">
        <v>142</v>
      </c>
      <c r="M12" s="119" t="s">
        <v>0</v>
      </c>
      <c r="N12" s="96" t="s">
        <v>142</v>
      </c>
      <c r="O12" s="119" t="s">
        <v>0</v>
      </c>
      <c r="P12" s="96" t="s">
        <v>142</v>
      </c>
      <c r="Q12" s="119" t="s">
        <v>0</v>
      </c>
      <c r="R12" s="107" t="s">
        <v>142</v>
      </c>
      <c r="S12" s="96" t="s">
        <v>0</v>
      </c>
      <c r="T12" s="96" t="s">
        <v>142</v>
      </c>
      <c r="U12" s="96" t="s">
        <v>0</v>
      </c>
      <c r="V12" s="96" t="s">
        <v>142</v>
      </c>
      <c r="W12" s="96" t="s">
        <v>0</v>
      </c>
      <c r="X12" s="96" t="s">
        <v>142</v>
      </c>
      <c r="Y12" s="96" t="s">
        <v>0</v>
      </c>
      <c r="Z12" s="97" t="s">
        <v>142</v>
      </c>
      <c r="AA12" s="97" t="s">
        <v>0</v>
      </c>
      <c r="AB12" s="98" t="s">
        <v>142</v>
      </c>
      <c r="AC12" s="98" t="s">
        <v>0</v>
      </c>
      <c r="AD12" s="98" t="s">
        <v>142</v>
      </c>
      <c r="AE12" s="98" t="s">
        <v>0</v>
      </c>
      <c r="AF12" s="98" t="s">
        <v>142</v>
      </c>
      <c r="AG12" s="98" t="s">
        <v>0</v>
      </c>
      <c r="AH12" s="98" t="s">
        <v>142</v>
      </c>
      <c r="AI12" s="98" t="s">
        <v>0</v>
      </c>
      <c r="AJ12" s="98" t="s">
        <v>142</v>
      </c>
      <c r="AK12" s="98" t="s">
        <v>0</v>
      </c>
      <c r="AL12" s="98" t="s">
        <v>142</v>
      </c>
      <c r="AM12" s="98" t="s">
        <v>0</v>
      </c>
      <c r="AN12" s="98" t="s">
        <v>142</v>
      </c>
      <c r="AO12" s="98" t="s">
        <v>0</v>
      </c>
      <c r="AP12" s="106" t="s">
        <v>142</v>
      </c>
      <c r="AQ12" s="106" t="s">
        <v>0</v>
      </c>
      <c r="AR12" s="96" t="s">
        <v>142</v>
      </c>
      <c r="AS12" s="96" t="s">
        <v>0</v>
      </c>
      <c r="AT12" s="96" t="s">
        <v>142</v>
      </c>
      <c r="AU12" s="96" t="s">
        <v>0</v>
      </c>
    </row>
    <row r="13" spans="1:53" ht="13.5" thickBot="1">
      <c r="A13" s="93" t="s">
        <v>143</v>
      </c>
      <c r="B13" s="11"/>
      <c r="C13" s="11"/>
      <c r="D13" s="99">
        <v>641</v>
      </c>
      <c r="E13" s="99">
        <v>618</v>
      </c>
      <c r="F13" s="99">
        <v>3</v>
      </c>
      <c r="G13" s="99">
        <v>3</v>
      </c>
      <c r="H13" s="99">
        <v>9</v>
      </c>
      <c r="I13" s="99">
        <v>8</v>
      </c>
      <c r="J13" s="99">
        <v>5</v>
      </c>
      <c r="K13" s="99">
        <v>5</v>
      </c>
      <c r="L13" s="99">
        <f>F13+H13+J13</f>
        <v>17</v>
      </c>
      <c r="M13" s="99">
        <f>G13+I13+K13</f>
        <v>16</v>
      </c>
      <c r="N13" s="108">
        <v>4859.64</v>
      </c>
      <c r="O13" s="108">
        <v>4814.43</v>
      </c>
      <c r="P13" s="108">
        <v>704</v>
      </c>
      <c r="Q13" s="108">
        <v>697.5</v>
      </c>
      <c r="R13" s="99">
        <v>547</v>
      </c>
      <c r="S13" s="99">
        <v>534</v>
      </c>
      <c r="T13" s="99">
        <v>187</v>
      </c>
      <c r="U13" s="99">
        <v>186</v>
      </c>
      <c r="V13" s="99">
        <v>1261</v>
      </c>
      <c r="W13" s="99">
        <v>1237</v>
      </c>
      <c r="X13" s="99">
        <v>1448</v>
      </c>
      <c r="Y13" s="99">
        <v>1423</v>
      </c>
      <c r="Z13" s="99">
        <v>3</v>
      </c>
      <c r="AA13" s="99">
        <v>2.5</v>
      </c>
      <c r="AB13" s="99">
        <v>39</v>
      </c>
      <c r="AC13" s="99">
        <v>33</v>
      </c>
      <c r="AD13" s="99">
        <v>429</v>
      </c>
      <c r="AE13" s="99">
        <v>424.5</v>
      </c>
      <c r="AF13" s="113">
        <f>Z13+AB13+AD13</f>
        <v>471</v>
      </c>
      <c r="AG13" s="113">
        <f>AA13+AC13+AE13</f>
        <v>460</v>
      </c>
      <c r="AH13" s="99">
        <v>0</v>
      </c>
      <c r="AI13" s="99">
        <v>0</v>
      </c>
      <c r="AJ13" s="99">
        <v>40</v>
      </c>
      <c r="AK13" s="99">
        <v>37</v>
      </c>
      <c r="AL13" s="99">
        <v>15</v>
      </c>
      <c r="AM13" s="99">
        <v>14</v>
      </c>
      <c r="AN13" s="99">
        <v>550.5</v>
      </c>
      <c r="AO13" s="99">
        <v>540.5</v>
      </c>
      <c r="AP13" s="99">
        <f>AH13+AJ13+AL13+AN13</f>
        <v>605.5</v>
      </c>
      <c r="AQ13" s="99">
        <f>AI13+AK13+AM13+AO13</f>
        <v>591.5</v>
      </c>
      <c r="AR13" s="99">
        <v>0</v>
      </c>
      <c r="AS13" s="99">
        <v>0</v>
      </c>
      <c r="AT13" s="149">
        <f>D13+L13+N13+P13+R13+X13+AF13+AP13+AR13</f>
        <v>9293.14</v>
      </c>
      <c r="AU13" s="149">
        <f>E13+M13+O13+Q13+S13+Y13+AG13+AQ13+AS13</f>
        <v>9154.43</v>
      </c>
      <c r="AV13" s="110"/>
      <c r="AW13" s="110"/>
      <c r="AX13" s="110"/>
      <c r="AY13" s="110"/>
      <c r="AZ13" s="110"/>
      <c r="BA13" s="110"/>
    </row>
    <row r="14" spans="1:53" s="123" customFormat="1" ht="41.25" customHeight="1" thickBot="1">
      <c r="A14" s="101" t="s">
        <v>144</v>
      </c>
      <c r="B14" s="102" t="s">
        <v>2</v>
      </c>
      <c r="C14" s="102" t="s">
        <v>3</v>
      </c>
      <c r="D14" s="103">
        <f>SUM(D15:D18)</f>
        <v>5490104</v>
      </c>
      <c r="E14" s="103">
        <f>SUM(E15:E17)</f>
        <v>5067140</v>
      </c>
      <c r="F14" s="103">
        <f>SUM(F15:F18)</f>
        <v>14400</v>
      </c>
      <c r="G14" s="103">
        <f>SUM(G15:G17)</f>
        <v>10973</v>
      </c>
      <c r="H14" s="103">
        <f>SUM(H15:H18)</f>
        <v>52740</v>
      </c>
      <c r="I14" s="103">
        <f>SUM(I15:I17)</f>
        <v>47915</v>
      </c>
      <c r="J14" s="103">
        <f>SUM(J15:J18)</f>
        <v>20500</v>
      </c>
      <c r="K14" s="103">
        <f>SUM(K15:K17)</f>
        <v>13223</v>
      </c>
      <c r="L14" s="106">
        <f aca="true" t="shared" si="0" ref="L14:L76">F14+H14+J14</f>
        <v>87640</v>
      </c>
      <c r="M14" s="106">
        <f aca="true" t="shared" si="1" ref="M14:M76">G14+I14+K14</f>
        <v>72111</v>
      </c>
      <c r="N14" s="103">
        <f aca="true" t="shared" si="2" ref="N14:W14">SUM(N15:N18)</f>
        <v>41281153</v>
      </c>
      <c r="O14" s="103">
        <f t="shared" si="2"/>
        <v>40608703</v>
      </c>
      <c r="P14" s="103">
        <f t="shared" si="2"/>
        <v>4320748</v>
      </c>
      <c r="Q14" s="103">
        <f t="shared" si="2"/>
        <v>4180361</v>
      </c>
      <c r="R14" s="103">
        <f t="shared" si="2"/>
        <v>3054565</v>
      </c>
      <c r="S14" s="103">
        <f t="shared" si="2"/>
        <v>2904763</v>
      </c>
      <c r="T14" s="103">
        <f t="shared" si="2"/>
        <v>1011789</v>
      </c>
      <c r="U14" s="103">
        <f t="shared" si="2"/>
        <v>981582</v>
      </c>
      <c r="V14" s="103">
        <f t="shared" si="2"/>
        <v>7146857</v>
      </c>
      <c r="W14" s="103">
        <f t="shared" si="2"/>
        <v>6979674</v>
      </c>
      <c r="X14" s="112">
        <f>T14+V14</f>
        <v>8158646</v>
      </c>
      <c r="Y14" s="112">
        <f>U14+W14</f>
        <v>7961256</v>
      </c>
      <c r="Z14" s="103">
        <f aca="true" t="shared" si="3" ref="Z14:AE14">SUM(Z15:Z18)</f>
        <v>17000</v>
      </c>
      <c r="AA14" s="103">
        <f t="shared" si="3"/>
        <v>13627</v>
      </c>
      <c r="AB14" s="103">
        <f t="shared" si="3"/>
        <v>239135</v>
      </c>
      <c r="AC14" s="103">
        <f t="shared" si="3"/>
        <v>192592</v>
      </c>
      <c r="AD14" s="103">
        <f t="shared" si="3"/>
        <v>2617367</v>
      </c>
      <c r="AE14" s="103">
        <f t="shared" si="3"/>
        <v>2557217</v>
      </c>
      <c r="AF14" s="103">
        <f>Z14+AB14+AD14</f>
        <v>2873502</v>
      </c>
      <c r="AG14" s="103">
        <f>AA14+AC14+AE14</f>
        <v>2763436</v>
      </c>
      <c r="AH14" s="103">
        <f aca="true" t="shared" si="4" ref="AH14:AO14">SUM(AH15:AH18)</f>
        <v>0</v>
      </c>
      <c r="AI14" s="103">
        <f t="shared" si="4"/>
        <v>0</v>
      </c>
      <c r="AJ14" s="103">
        <f t="shared" si="4"/>
        <v>282120</v>
      </c>
      <c r="AK14" s="103">
        <f t="shared" si="4"/>
        <v>277669</v>
      </c>
      <c r="AL14" s="103">
        <f t="shared" si="4"/>
        <v>120000</v>
      </c>
      <c r="AM14" s="103">
        <f t="shared" si="4"/>
        <v>110461</v>
      </c>
      <c r="AN14" s="103">
        <f t="shared" si="4"/>
        <v>3743072</v>
      </c>
      <c r="AO14" s="103">
        <f t="shared" si="4"/>
        <v>3623242</v>
      </c>
      <c r="AP14" s="106">
        <f aca="true" t="shared" si="5" ref="AP14:AP76">AH14+AJ14+AL14+AN14</f>
        <v>4145192</v>
      </c>
      <c r="AQ14" s="106">
        <f aca="true" t="shared" si="6" ref="AQ14:AQ76">AI14+AK14+AM14+AO14</f>
        <v>4011372</v>
      </c>
      <c r="AR14" s="103">
        <f>SUM(AR15:AR18)</f>
        <v>0</v>
      </c>
      <c r="AS14" s="103">
        <f>SUM(AS15:AS18)</f>
        <v>0</v>
      </c>
      <c r="AT14" s="103">
        <f>SUM(AT15:AT18)</f>
        <v>69411550</v>
      </c>
      <c r="AU14" s="103">
        <f>SUM(AU15:AU18)</f>
        <v>67569142</v>
      </c>
      <c r="AV14" s="121"/>
      <c r="AW14" s="122"/>
      <c r="AX14" s="122"/>
      <c r="AY14" s="122"/>
      <c r="AZ14" s="122"/>
      <c r="BA14" s="122"/>
    </row>
    <row r="15" spans="1:53" ht="26.25" thickBot="1">
      <c r="A15" s="94" t="s">
        <v>145</v>
      </c>
      <c r="B15" s="12" t="s">
        <v>2</v>
      </c>
      <c r="C15" s="12" t="s">
        <v>2</v>
      </c>
      <c r="D15" s="100">
        <v>2194122</v>
      </c>
      <c r="E15" s="100">
        <v>1990026</v>
      </c>
      <c r="F15" s="100">
        <v>14400</v>
      </c>
      <c r="G15" s="100">
        <v>10973</v>
      </c>
      <c r="H15" s="100">
        <v>52740</v>
      </c>
      <c r="I15" s="100">
        <v>47915</v>
      </c>
      <c r="J15" s="100">
        <v>20500</v>
      </c>
      <c r="K15" s="100">
        <v>13223</v>
      </c>
      <c r="L15" s="105">
        <f t="shared" si="0"/>
        <v>87640</v>
      </c>
      <c r="M15" s="105">
        <f t="shared" si="1"/>
        <v>72111</v>
      </c>
      <c r="N15" s="105">
        <v>40556387</v>
      </c>
      <c r="O15" s="105">
        <v>39895800</v>
      </c>
      <c r="P15" s="105">
        <v>4320748</v>
      </c>
      <c r="Q15" s="105">
        <v>4180361</v>
      </c>
      <c r="R15" s="100">
        <v>3054565</v>
      </c>
      <c r="S15" s="100">
        <v>2904763</v>
      </c>
      <c r="T15" s="100">
        <v>1011789</v>
      </c>
      <c r="U15" s="100">
        <v>981582</v>
      </c>
      <c r="V15" s="100">
        <v>7146857</v>
      </c>
      <c r="W15" s="100">
        <v>6979674</v>
      </c>
      <c r="X15" s="105">
        <f>T15+V15</f>
        <v>8158646</v>
      </c>
      <c r="Y15" s="105">
        <f>U15+W15</f>
        <v>7961256</v>
      </c>
      <c r="Z15" s="100">
        <v>17000</v>
      </c>
      <c r="AA15" s="100">
        <v>13627</v>
      </c>
      <c r="AB15" s="100">
        <v>239135</v>
      </c>
      <c r="AC15" s="100">
        <v>192592</v>
      </c>
      <c r="AD15" s="100">
        <v>2617367</v>
      </c>
      <c r="AE15" s="100">
        <v>2557217</v>
      </c>
      <c r="AF15" s="103">
        <f aca="true" t="shared" si="7" ref="AF15:AF76">Z15+AB15+AD15</f>
        <v>2873502</v>
      </c>
      <c r="AG15" s="103">
        <f aca="true" t="shared" si="8" ref="AG15:AG76">AA15+AC15+AE15</f>
        <v>2763436</v>
      </c>
      <c r="AH15" s="100">
        <v>0</v>
      </c>
      <c r="AI15" s="100">
        <v>0</v>
      </c>
      <c r="AJ15" s="100">
        <v>282120</v>
      </c>
      <c r="AK15" s="100">
        <v>277669</v>
      </c>
      <c r="AL15" s="100">
        <v>120000</v>
      </c>
      <c r="AM15" s="100">
        <v>110461</v>
      </c>
      <c r="AN15" s="100">
        <v>3743072</v>
      </c>
      <c r="AO15" s="100">
        <v>3623242</v>
      </c>
      <c r="AP15" s="105">
        <f t="shared" si="5"/>
        <v>4145192</v>
      </c>
      <c r="AQ15" s="105">
        <f t="shared" si="6"/>
        <v>4011372</v>
      </c>
      <c r="AR15" s="100">
        <v>0</v>
      </c>
      <c r="AS15" s="100">
        <v>0</v>
      </c>
      <c r="AT15" s="100">
        <f>D15+L15+N15+P15+R15+X15+AF15+AP15+AR14</f>
        <v>65390802</v>
      </c>
      <c r="AU15" s="100">
        <f>E15+M15+O15+Q15+S15+Y15+AG15+AQ15+AS15</f>
        <v>63779125</v>
      </c>
      <c r="AV15" s="109"/>
      <c r="AW15" s="110"/>
      <c r="AX15" s="110"/>
      <c r="AY15" s="110"/>
      <c r="AZ15" s="110"/>
      <c r="BA15" s="110"/>
    </row>
    <row r="16" spans="1:53" ht="26.25" thickBot="1">
      <c r="A16" s="94" t="s">
        <v>146</v>
      </c>
      <c r="B16" s="12" t="s">
        <v>2</v>
      </c>
      <c r="C16" s="12" t="s">
        <v>31</v>
      </c>
      <c r="D16" s="100">
        <v>3228982</v>
      </c>
      <c r="E16" s="100">
        <v>3012800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5">
        <f t="shared" si="0"/>
        <v>0</v>
      </c>
      <c r="M16" s="105">
        <f t="shared" si="1"/>
        <v>0</v>
      </c>
      <c r="N16" s="105">
        <v>0</v>
      </c>
      <c r="O16" s="105">
        <v>0</v>
      </c>
      <c r="P16" s="105">
        <v>0</v>
      </c>
      <c r="Q16" s="105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5">
        <f aca="true" t="shared" si="9" ref="X16:X72">T16+V16</f>
        <v>0</v>
      </c>
      <c r="Y16" s="105">
        <f aca="true" t="shared" si="10" ref="Y16:Y72">U16+W16</f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3">
        <f t="shared" si="7"/>
        <v>0</v>
      </c>
      <c r="AG16" s="103">
        <f t="shared" si="8"/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5">
        <f t="shared" si="5"/>
        <v>0</v>
      </c>
      <c r="AQ16" s="105">
        <f t="shared" si="6"/>
        <v>0</v>
      </c>
      <c r="AR16" s="100">
        <v>0</v>
      </c>
      <c r="AS16" s="100">
        <v>0</v>
      </c>
      <c r="AT16" s="100">
        <f>D16+L16+N16+P16+R16+X16+AF16+AP16+AR15</f>
        <v>3228982</v>
      </c>
      <c r="AU16" s="100">
        <f>E16+M16+O16+Q16+S16+Y16+AG16+AQ16+AS16</f>
        <v>3012800</v>
      </c>
      <c r="AV16" s="109"/>
      <c r="AW16" s="110"/>
      <c r="AX16" s="110"/>
      <c r="AY16" s="110"/>
      <c r="AZ16" s="110"/>
      <c r="BA16" s="110"/>
    </row>
    <row r="17" spans="1:53" ht="26.25" thickBot="1">
      <c r="A17" s="94" t="s">
        <v>147</v>
      </c>
      <c r="B17" s="12" t="s">
        <v>2</v>
      </c>
      <c r="C17" s="12" t="s">
        <v>5</v>
      </c>
      <c r="D17" s="100">
        <v>67000</v>
      </c>
      <c r="E17" s="100">
        <v>64314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5">
        <f t="shared" si="0"/>
        <v>0</v>
      </c>
      <c r="M17" s="105">
        <f t="shared" si="1"/>
        <v>0</v>
      </c>
      <c r="N17" s="105">
        <v>0</v>
      </c>
      <c r="O17" s="105">
        <v>0</v>
      </c>
      <c r="P17" s="105">
        <v>0</v>
      </c>
      <c r="Q17" s="105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5">
        <f t="shared" si="9"/>
        <v>0</v>
      </c>
      <c r="Y17" s="105">
        <f t="shared" si="10"/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3">
        <f t="shared" si="7"/>
        <v>0</v>
      </c>
      <c r="AG17" s="103">
        <f t="shared" si="8"/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5">
        <f t="shared" si="5"/>
        <v>0</v>
      </c>
      <c r="AQ17" s="105">
        <f t="shared" si="6"/>
        <v>0</v>
      </c>
      <c r="AR17" s="100">
        <v>0</v>
      </c>
      <c r="AS17" s="100">
        <v>0</v>
      </c>
      <c r="AT17" s="100">
        <f>D17+L17+N17+P17+R17+X17+AF17+AP17+AR16</f>
        <v>67000</v>
      </c>
      <c r="AU17" s="100">
        <f>E17+M17+O17+Q17+S17+Y17+AG17+AQ17+AS17</f>
        <v>64314</v>
      </c>
      <c r="AV17" s="109"/>
      <c r="AW17" s="110"/>
      <c r="AX17" s="110"/>
      <c r="AY17" s="110"/>
      <c r="AZ17" s="110"/>
      <c r="BA17" s="110"/>
    </row>
    <row r="18" spans="1:53" ht="24.75" customHeight="1" thickBot="1">
      <c r="A18" s="94" t="s">
        <v>148</v>
      </c>
      <c r="B18" s="12" t="s">
        <v>2</v>
      </c>
      <c r="C18" s="104" t="s">
        <v>149</v>
      </c>
      <c r="D18" s="100">
        <v>0</v>
      </c>
      <c r="E18" s="100">
        <v>0</v>
      </c>
      <c r="F18" s="100"/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5">
        <f t="shared" si="0"/>
        <v>0</v>
      </c>
      <c r="M18" s="105">
        <f t="shared" si="1"/>
        <v>0</v>
      </c>
      <c r="N18" s="105">
        <v>724766</v>
      </c>
      <c r="O18" s="105">
        <v>712903</v>
      </c>
      <c r="P18" s="105">
        <v>0</v>
      </c>
      <c r="Q18" s="105">
        <v>0</v>
      </c>
      <c r="R18" s="100"/>
      <c r="S18" s="100"/>
      <c r="T18" s="100">
        <v>0</v>
      </c>
      <c r="U18" s="100">
        <v>0</v>
      </c>
      <c r="V18" s="100">
        <v>0</v>
      </c>
      <c r="W18" s="100">
        <v>0</v>
      </c>
      <c r="X18" s="105">
        <f t="shared" si="9"/>
        <v>0</v>
      </c>
      <c r="Y18" s="105">
        <f t="shared" si="10"/>
        <v>0</v>
      </c>
      <c r="Z18" s="100"/>
      <c r="AA18" s="100"/>
      <c r="AB18" s="100"/>
      <c r="AC18" s="100"/>
      <c r="AD18" s="100"/>
      <c r="AE18" s="100"/>
      <c r="AF18" s="103">
        <f t="shared" si="7"/>
        <v>0</v>
      </c>
      <c r="AG18" s="103">
        <f t="shared" si="8"/>
        <v>0</v>
      </c>
      <c r="AH18" s="100"/>
      <c r="AI18" s="100"/>
      <c r="AJ18" s="100"/>
      <c r="AK18" s="100"/>
      <c r="AL18" s="100"/>
      <c r="AM18" s="100"/>
      <c r="AN18" s="100"/>
      <c r="AO18" s="100"/>
      <c r="AP18" s="105">
        <f t="shared" si="5"/>
        <v>0</v>
      </c>
      <c r="AQ18" s="105">
        <f t="shared" si="6"/>
        <v>0</v>
      </c>
      <c r="AR18" s="100"/>
      <c r="AS18" s="100"/>
      <c r="AT18" s="100">
        <f>D18+L18+N18+P18+R18+X18+AF18+AP18+AR17</f>
        <v>724766</v>
      </c>
      <c r="AU18" s="100">
        <f>E18+M18+O18+Q18+S18+Y18+AG18+AQ18+AS18</f>
        <v>712903</v>
      </c>
      <c r="AV18" s="109"/>
      <c r="AW18" s="110"/>
      <c r="AX18" s="110"/>
      <c r="AY18" s="110"/>
      <c r="AZ18" s="110"/>
      <c r="BA18" s="110"/>
    </row>
    <row r="19" spans="1:53" s="123" customFormat="1" ht="13.5" thickBot="1">
      <c r="A19" s="101" t="s">
        <v>150</v>
      </c>
      <c r="B19" s="102" t="s">
        <v>31</v>
      </c>
      <c r="C19" s="102" t="s">
        <v>3</v>
      </c>
      <c r="D19" s="103">
        <f>SUM(D20:D24)</f>
        <v>1268825</v>
      </c>
      <c r="E19" s="103">
        <f>SUM(E20:E24)</f>
        <v>950254</v>
      </c>
      <c r="F19" s="103">
        <f aca="true" t="shared" si="11" ref="F19:K19">SUM(F20:F24)</f>
        <v>297080</v>
      </c>
      <c r="G19" s="103">
        <f t="shared" si="11"/>
        <v>259083</v>
      </c>
      <c r="H19" s="103">
        <f t="shared" si="11"/>
        <v>176400</v>
      </c>
      <c r="I19" s="103">
        <f t="shared" si="11"/>
        <v>138712</v>
      </c>
      <c r="J19" s="103">
        <f t="shared" si="11"/>
        <v>990</v>
      </c>
      <c r="K19" s="103">
        <f t="shared" si="11"/>
        <v>701</v>
      </c>
      <c r="L19" s="106">
        <f t="shared" si="0"/>
        <v>474470</v>
      </c>
      <c r="M19" s="106">
        <f t="shared" si="1"/>
        <v>398496</v>
      </c>
      <c r="N19" s="103">
        <f aca="true" t="shared" si="12" ref="N19:W19">SUM(N20:N24)</f>
        <v>4013628</v>
      </c>
      <c r="O19" s="103">
        <f t="shared" si="12"/>
        <v>3444133</v>
      </c>
      <c r="P19" s="103">
        <f t="shared" si="12"/>
        <v>482776</v>
      </c>
      <c r="Q19" s="103">
        <f t="shared" si="12"/>
        <v>375554</v>
      </c>
      <c r="R19" s="103">
        <f t="shared" si="12"/>
        <v>410459</v>
      </c>
      <c r="S19" s="103">
        <f t="shared" si="12"/>
        <v>350605</v>
      </c>
      <c r="T19" s="103">
        <f t="shared" si="12"/>
        <v>70708</v>
      </c>
      <c r="U19" s="103">
        <f t="shared" si="12"/>
        <v>61172</v>
      </c>
      <c r="V19" s="103">
        <f t="shared" si="12"/>
        <v>438712</v>
      </c>
      <c r="W19" s="103">
        <f t="shared" si="12"/>
        <v>395911</v>
      </c>
      <c r="X19" s="106">
        <f t="shared" si="9"/>
        <v>509420</v>
      </c>
      <c r="Y19" s="106">
        <f t="shared" si="10"/>
        <v>457083</v>
      </c>
      <c r="Z19" s="103">
        <f aca="true" t="shared" si="13" ref="Z19:AE19">SUM(Z20:Z24)</f>
        <v>10700</v>
      </c>
      <c r="AA19" s="103">
        <f t="shared" si="13"/>
        <v>5752</v>
      </c>
      <c r="AB19" s="103">
        <f t="shared" si="13"/>
        <v>43924</v>
      </c>
      <c r="AC19" s="103">
        <f t="shared" si="13"/>
        <v>39004</v>
      </c>
      <c r="AD19" s="103">
        <f t="shared" si="13"/>
        <v>546952</v>
      </c>
      <c r="AE19" s="103">
        <f t="shared" si="13"/>
        <v>514707</v>
      </c>
      <c r="AF19" s="103">
        <f t="shared" si="7"/>
        <v>601576</v>
      </c>
      <c r="AG19" s="103">
        <f t="shared" si="8"/>
        <v>559463</v>
      </c>
      <c r="AH19" s="103">
        <f aca="true" t="shared" si="14" ref="AH19:AO19">SUM(AH20:AH24)</f>
        <v>0</v>
      </c>
      <c r="AI19" s="103">
        <f t="shared" si="14"/>
        <v>0</v>
      </c>
      <c r="AJ19" s="103">
        <f t="shared" si="14"/>
        <v>28780</v>
      </c>
      <c r="AK19" s="103">
        <f t="shared" si="14"/>
        <v>21603</v>
      </c>
      <c r="AL19" s="103">
        <f t="shared" si="14"/>
        <v>27700</v>
      </c>
      <c r="AM19" s="103">
        <f t="shared" si="14"/>
        <v>21877</v>
      </c>
      <c r="AN19" s="103">
        <f t="shared" si="14"/>
        <v>488709</v>
      </c>
      <c r="AO19" s="103">
        <f t="shared" si="14"/>
        <v>457286</v>
      </c>
      <c r="AP19" s="106">
        <f t="shared" si="5"/>
        <v>545189</v>
      </c>
      <c r="AQ19" s="106">
        <f t="shared" si="6"/>
        <v>500766</v>
      </c>
      <c r="AR19" s="103">
        <f>SUM(AR20:AR24)</f>
        <v>0</v>
      </c>
      <c r="AS19" s="103">
        <f>SUM(AS20:AS24)</f>
        <v>0</v>
      </c>
      <c r="AT19" s="103">
        <f>SUM(AT20:AT24)</f>
        <v>8306343</v>
      </c>
      <c r="AU19" s="103">
        <f>SUM(AU20:AU24)</f>
        <v>7036354</v>
      </c>
      <c r="AV19" s="121"/>
      <c r="AW19" s="122"/>
      <c r="AX19" s="122"/>
      <c r="AY19" s="122"/>
      <c r="AZ19" s="122"/>
      <c r="BA19" s="122"/>
    </row>
    <row r="20" spans="1:53" ht="13.5" thickBot="1">
      <c r="A20" s="94" t="s">
        <v>151</v>
      </c>
      <c r="B20" s="12" t="s">
        <v>31</v>
      </c>
      <c r="C20" s="12" t="s">
        <v>2</v>
      </c>
      <c r="D20" s="100">
        <v>56649</v>
      </c>
      <c r="E20" s="100">
        <v>52009</v>
      </c>
      <c r="F20" s="100">
        <v>259200</v>
      </c>
      <c r="G20" s="100">
        <v>234636</v>
      </c>
      <c r="H20" s="100">
        <v>0</v>
      </c>
      <c r="I20" s="100">
        <v>0</v>
      </c>
      <c r="J20" s="100">
        <v>0</v>
      </c>
      <c r="K20" s="100">
        <v>0</v>
      </c>
      <c r="L20" s="105">
        <f t="shared" si="0"/>
        <v>259200</v>
      </c>
      <c r="M20" s="105">
        <f t="shared" si="1"/>
        <v>234636</v>
      </c>
      <c r="N20" s="105">
        <v>21153</v>
      </c>
      <c r="O20" s="105">
        <v>13704</v>
      </c>
      <c r="P20" s="105">
        <v>0</v>
      </c>
      <c r="Q20" s="105">
        <v>0</v>
      </c>
      <c r="R20" s="100">
        <v>72886</v>
      </c>
      <c r="S20" s="100">
        <v>70628</v>
      </c>
      <c r="T20" s="100">
        <v>0</v>
      </c>
      <c r="U20" s="100">
        <v>0</v>
      </c>
      <c r="V20" s="100">
        <v>3432</v>
      </c>
      <c r="W20" s="100">
        <v>3295</v>
      </c>
      <c r="X20" s="105">
        <f t="shared" si="9"/>
        <v>3432</v>
      </c>
      <c r="Y20" s="105">
        <f t="shared" si="10"/>
        <v>3295</v>
      </c>
      <c r="Z20" s="100">
        <v>0</v>
      </c>
      <c r="AA20" s="100">
        <v>0</v>
      </c>
      <c r="AB20" s="100">
        <v>1352</v>
      </c>
      <c r="AC20" s="100">
        <v>1352</v>
      </c>
      <c r="AD20" s="100">
        <v>71457</v>
      </c>
      <c r="AE20" s="100">
        <v>69485</v>
      </c>
      <c r="AF20" s="103">
        <f t="shared" si="7"/>
        <v>72809</v>
      </c>
      <c r="AG20" s="103">
        <f t="shared" si="8"/>
        <v>70837</v>
      </c>
      <c r="AH20" s="100">
        <v>0</v>
      </c>
      <c r="AI20" s="100">
        <v>0</v>
      </c>
      <c r="AJ20" s="100">
        <v>6000</v>
      </c>
      <c r="AK20" s="100">
        <v>3477</v>
      </c>
      <c r="AL20" s="100">
        <v>0</v>
      </c>
      <c r="AM20" s="100">
        <v>0</v>
      </c>
      <c r="AN20" s="100">
        <v>83910</v>
      </c>
      <c r="AO20" s="100">
        <v>77272</v>
      </c>
      <c r="AP20" s="105">
        <f t="shared" si="5"/>
        <v>89910</v>
      </c>
      <c r="AQ20" s="105">
        <f t="shared" si="6"/>
        <v>80749</v>
      </c>
      <c r="AR20" s="100">
        <v>0</v>
      </c>
      <c r="AS20" s="100">
        <v>0</v>
      </c>
      <c r="AT20" s="100">
        <f>D20+L20+N20+P20+R20+X20+AF20+AP20+AR19</f>
        <v>576039</v>
      </c>
      <c r="AU20" s="100">
        <f>E20+M20+O20+Q20+S20+Y20+AG20+AQ20+AS20</f>
        <v>525858</v>
      </c>
      <c r="AV20" s="109"/>
      <c r="AW20" s="110"/>
      <c r="AX20" s="110"/>
      <c r="AY20" s="110"/>
      <c r="AZ20" s="110"/>
      <c r="BA20" s="110"/>
    </row>
    <row r="21" spans="1:53" ht="13.5" thickBot="1">
      <c r="A21" s="94" t="s">
        <v>152</v>
      </c>
      <c r="B21" s="12" t="s">
        <v>31</v>
      </c>
      <c r="C21" s="12" t="s">
        <v>31</v>
      </c>
      <c r="D21" s="100">
        <v>534998</v>
      </c>
      <c r="E21" s="100">
        <v>353454</v>
      </c>
      <c r="F21" s="100">
        <v>0</v>
      </c>
      <c r="G21" s="100">
        <v>0</v>
      </c>
      <c r="H21" s="100">
        <v>170370</v>
      </c>
      <c r="I21" s="100">
        <v>133620</v>
      </c>
      <c r="J21" s="100">
        <v>0</v>
      </c>
      <c r="K21" s="100">
        <v>0</v>
      </c>
      <c r="L21" s="105">
        <f t="shared" si="0"/>
        <v>170370</v>
      </c>
      <c r="M21" s="105">
        <f t="shared" si="1"/>
        <v>133620</v>
      </c>
      <c r="N21" s="105">
        <v>208708</v>
      </c>
      <c r="O21" s="105">
        <v>157117</v>
      </c>
      <c r="P21" s="105">
        <v>4620</v>
      </c>
      <c r="Q21" s="105">
        <v>1170</v>
      </c>
      <c r="R21" s="100">
        <v>22833</v>
      </c>
      <c r="S21" s="100">
        <v>19306</v>
      </c>
      <c r="T21" s="100">
        <v>12860</v>
      </c>
      <c r="U21" s="100">
        <v>12056</v>
      </c>
      <c r="V21" s="100">
        <v>37630</v>
      </c>
      <c r="W21" s="100">
        <v>35491</v>
      </c>
      <c r="X21" s="105">
        <f t="shared" si="9"/>
        <v>50490</v>
      </c>
      <c r="Y21" s="105">
        <f t="shared" si="10"/>
        <v>47547</v>
      </c>
      <c r="Z21" s="100">
        <v>7000</v>
      </c>
      <c r="AA21" s="100">
        <v>4473</v>
      </c>
      <c r="AB21" s="100">
        <v>9044</v>
      </c>
      <c r="AC21" s="100">
        <v>6545</v>
      </c>
      <c r="AD21" s="100">
        <v>282449</v>
      </c>
      <c r="AE21" s="100">
        <v>274362</v>
      </c>
      <c r="AF21" s="103">
        <f t="shared" si="7"/>
        <v>298493</v>
      </c>
      <c r="AG21" s="103">
        <f t="shared" si="8"/>
        <v>285380</v>
      </c>
      <c r="AH21" s="100">
        <v>0</v>
      </c>
      <c r="AI21" s="100">
        <v>0</v>
      </c>
      <c r="AJ21" s="100">
        <v>0</v>
      </c>
      <c r="AK21" s="100">
        <v>0</v>
      </c>
      <c r="AL21" s="100">
        <v>13300</v>
      </c>
      <c r="AM21" s="100">
        <v>7770</v>
      </c>
      <c r="AN21" s="100">
        <v>42549</v>
      </c>
      <c r="AO21" s="100">
        <v>31894</v>
      </c>
      <c r="AP21" s="105">
        <f t="shared" si="5"/>
        <v>55849</v>
      </c>
      <c r="AQ21" s="105">
        <f t="shared" si="6"/>
        <v>39664</v>
      </c>
      <c r="AR21" s="100">
        <v>0</v>
      </c>
      <c r="AS21" s="100">
        <v>0</v>
      </c>
      <c r="AT21" s="100">
        <f>D21+L21+N21+P21+R21+X21+AF21+AP21+AR20</f>
        <v>1346361</v>
      </c>
      <c r="AU21" s="100">
        <f>E21+M21+O21+Q21+S21+Y21+AG21+AQ21+AS21</f>
        <v>1037258</v>
      </c>
      <c r="AV21" s="109"/>
      <c r="AW21" s="110"/>
      <c r="AX21" s="110"/>
      <c r="AY21" s="110"/>
      <c r="AZ21" s="110"/>
      <c r="BA21" s="110"/>
    </row>
    <row r="22" spans="1:53" ht="26.25" thickBot="1">
      <c r="A22" s="94" t="s">
        <v>153</v>
      </c>
      <c r="B22" s="12" t="s">
        <v>31</v>
      </c>
      <c r="C22" s="12" t="s">
        <v>22</v>
      </c>
      <c r="D22" s="100">
        <v>267656</v>
      </c>
      <c r="E22" s="100">
        <v>231923</v>
      </c>
      <c r="F22" s="100">
        <v>25730</v>
      </c>
      <c r="G22" s="100">
        <v>22228</v>
      </c>
      <c r="H22" s="100">
        <v>4900</v>
      </c>
      <c r="I22" s="100">
        <v>4221</v>
      </c>
      <c r="J22" s="100">
        <v>470</v>
      </c>
      <c r="K22" s="100">
        <v>327</v>
      </c>
      <c r="L22" s="105">
        <f t="shared" si="0"/>
        <v>31100</v>
      </c>
      <c r="M22" s="105">
        <f t="shared" si="1"/>
        <v>26776</v>
      </c>
      <c r="N22" s="105">
        <v>2309667</v>
      </c>
      <c r="O22" s="105">
        <v>2082047</v>
      </c>
      <c r="P22" s="105">
        <v>319228</v>
      </c>
      <c r="Q22" s="105">
        <v>282365</v>
      </c>
      <c r="R22" s="100">
        <v>200476</v>
      </c>
      <c r="S22" s="100">
        <v>182864</v>
      </c>
      <c r="T22" s="100">
        <v>23117</v>
      </c>
      <c r="U22" s="100">
        <v>14511</v>
      </c>
      <c r="V22" s="100">
        <v>227705</v>
      </c>
      <c r="W22" s="100">
        <v>221801</v>
      </c>
      <c r="X22" s="105">
        <f t="shared" si="9"/>
        <v>250822</v>
      </c>
      <c r="Y22" s="105">
        <f t="shared" si="10"/>
        <v>236312</v>
      </c>
      <c r="Z22" s="100">
        <v>3000</v>
      </c>
      <c r="AA22" s="100">
        <v>1222</v>
      </c>
      <c r="AB22" s="100">
        <v>8140</v>
      </c>
      <c r="AC22" s="100">
        <v>6187</v>
      </c>
      <c r="AD22" s="100">
        <v>100730</v>
      </c>
      <c r="AE22" s="100">
        <v>90139</v>
      </c>
      <c r="AF22" s="103">
        <f t="shared" si="7"/>
        <v>111870</v>
      </c>
      <c r="AG22" s="103">
        <f t="shared" si="8"/>
        <v>97548</v>
      </c>
      <c r="AH22" s="100">
        <v>0</v>
      </c>
      <c r="AI22" s="100">
        <v>0</v>
      </c>
      <c r="AJ22" s="100">
        <v>15780</v>
      </c>
      <c r="AK22" s="100">
        <v>15767</v>
      </c>
      <c r="AL22" s="100">
        <v>8400</v>
      </c>
      <c r="AM22" s="100">
        <v>8124</v>
      </c>
      <c r="AN22" s="100">
        <v>188945</v>
      </c>
      <c r="AO22" s="100">
        <v>179573</v>
      </c>
      <c r="AP22" s="105">
        <f t="shared" si="5"/>
        <v>213125</v>
      </c>
      <c r="AQ22" s="105">
        <f t="shared" si="6"/>
        <v>203464</v>
      </c>
      <c r="AR22" s="100">
        <v>0</v>
      </c>
      <c r="AS22" s="100">
        <v>0</v>
      </c>
      <c r="AT22" s="100">
        <f>D22+L22+N22+P22+R22+X22+AF22+AP22+AR21</f>
        <v>3703944</v>
      </c>
      <c r="AU22" s="100">
        <f>E22+M22+O22+Q22+S22+Y22+AG22+AQ22+AS22</f>
        <v>3343299</v>
      </c>
      <c r="AV22" s="109"/>
      <c r="AW22" s="110"/>
      <c r="AX22" s="110"/>
      <c r="AY22" s="110"/>
      <c r="AZ22" s="110"/>
      <c r="BA22" s="110"/>
    </row>
    <row r="23" spans="1:53" ht="13.5" thickBot="1">
      <c r="A23" s="94" t="s">
        <v>154</v>
      </c>
      <c r="B23" s="12" t="s">
        <v>31</v>
      </c>
      <c r="C23" s="12" t="s">
        <v>13</v>
      </c>
      <c r="D23" s="100">
        <v>351641</v>
      </c>
      <c r="E23" s="100">
        <v>255319</v>
      </c>
      <c r="F23" s="100">
        <v>10760</v>
      </c>
      <c r="G23" s="100">
        <v>1653</v>
      </c>
      <c r="H23" s="100">
        <v>630</v>
      </c>
      <c r="I23" s="100">
        <v>630</v>
      </c>
      <c r="J23" s="100">
        <v>350</v>
      </c>
      <c r="K23" s="100">
        <v>344</v>
      </c>
      <c r="L23" s="105">
        <f t="shared" si="0"/>
        <v>11740</v>
      </c>
      <c r="M23" s="105">
        <f t="shared" si="1"/>
        <v>2627</v>
      </c>
      <c r="N23" s="105">
        <v>1105547</v>
      </c>
      <c r="O23" s="105">
        <v>876591</v>
      </c>
      <c r="P23" s="105">
        <v>119461</v>
      </c>
      <c r="Q23" s="105">
        <v>56932</v>
      </c>
      <c r="R23" s="100">
        <v>81479</v>
      </c>
      <c r="S23" s="100">
        <v>54786</v>
      </c>
      <c r="T23" s="100">
        <v>33471</v>
      </c>
      <c r="U23" s="100">
        <v>33391</v>
      </c>
      <c r="V23" s="100">
        <v>151556</v>
      </c>
      <c r="W23" s="100">
        <v>117259</v>
      </c>
      <c r="X23" s="105">
        <f t="shared" si="9"/>
        <v>185027</v>
      </c>
      <c r="Y23" s="105">
        <f t="shared" si="10"/>
        <v>150650</v>
      </c>
      <c r="Z23" s="100">
        <v>400</v>
      </c>
      <c r="AA23" s="100">
        <v>57</v>
      </c>
      <c r="AB23" s="100">
        <v>23973</v>
      </c>
      <c r="AC23" s="100">
        <v>23635</v>
      </c>
      <c r="AD23" s="100">
        <v>76038</v>
      </c>
      <c r="AE23" s="100">
        <v>64507</v>
      </c>
      <c r="AF23" s="103">
        <f t="shared" si="7"/>
        <v>100411</v>
      </c>
      <c r="AG23" s="103">
        <f t="shared" si="8"/>
        <v>88199</v>
      </c>
      <c r="AH23" s="100">
        <v>0</v>
      </c>
      <c r="AI23" s="100">
        <v>0</v>
      </c>
      <c r="AJ23" s="100">
        <v>4700</v>
      </c>
      <c r="AK23" s="100">
        <v>143</v>
      </c>
      <c r="AL23" s="100">
        <v>4161</v>
      </c>
      <c r="AM23" s="100">
        <v>4161</v>
      </c>
      <c r="AN23" s="100">
        <v>153555</v>
      </c>
      <c r="AO23" s="100">
        <v>150410</v>
      </c>
      <c r="AP23" s="105">
        <f t="shared" si="5"/>
        <v>162416</v>
      </c>
      <c r="AQ23" s="105">
        <f t="shared" si="6"/>
        <v>154714</v>
      </c>
      <c r="AR23" s="100">
        <v>0</v>
      </c>
      <c r="AS23" s="100">
        <v>0</v>
      </c>
      <c r="AT23" s="100">
        <f>D23+L23+N23+P23+R23+X23+AF23+AP23+AR22</f>
        <v>2117722</v>
      </c>
      <c r="AU23" s="100">
        <f>E23+M23+O23+Q23+S23+Y23+AG23+AQ23+AS23</f>
        <v>1639818</v>
      </c>
      <c r="AV23" s="109"/>
      <c r="AW23" s="110"/>
      <c r="AX23" s="110"/>
      <c r="AY23" s="110"/>
      <c r="AZ23" s="110"/>
      <c r="BA23" s="110"/>
    </row>
    <row r="24" spans="1:53" ht="13.5" thickBot="1">
      <c r="A24" s="94" t="s">
        <v>155</v>
      </c>
      <c r="B24" s="12" t="s">
        <v>31</v>
      </c>
      <c r="C24" s="12" t="s">
        <v>149</v>
      </c>
      <c r="D24" s="100">
        <v>57881</v>
      </c>
      <c r="E24" s="100">
        <v>57549</v>
      </c>
      <c r="F24" s="100">
        <v>1390</v>
      </c>
      <c r="G24" s="100">
        <v>566</v>
      </c>
      <c r="H24" s="100">
        <v>500</v>
      </c>
      <c r="I24" s="100">
        <v>241</v>
      </c>
      <c r="J24" s="100">
        <v>170</v>
      </c>
      <c r="K24" s="100">
        <v>30</v>
      </c>
      <c r="L24" s="105">
        <f t="shared" si="0"/>
        <v>2060</v>
      </c>
      <c r="M24" s="105">
        <f t="shared" si="1"/>
        <v>837</v>
      </c>
      <c r="N24" s="105">
        <v>368553</v>
      </c>
      <c r="O24" s="105">
        <v>314674</v>
      </c>
      <c r="P24" s="105">
        <v>39467</v>
      </c>
      <c r="Q24" s="105">
        <v>35087</v>
      </c>
      <c r="R24" s="100">
        <v>32785</v>
      </c>
      <c r="S24" s="100">
        <v>23021</v>
      </c>
      <c r="T24" s="100">
        <v>1260</v>
      </c>
      <c r="U24" s="100">
        <v>1214</v>
      </c>
      <c r="V24" s="100">
        <v>18389</v>
      </c>
      <c r="W24" s="100">
        <v>18065</v>
      </c>
      <c r="X24" s="105">
        <f t="shared" si="9"/>
        <v>19649</v>
      </c>
      <c r="Y24" s="105">
        <f t="shared" si="10"/>
        <v>19279</v>
      </c>
      <c r="Z24" s="100">
        <v>300</v>
      </c>
      <c r="AA24" s="100">
        <v>0</v>
      </c>
      <c r="AB24" s="100">
        <v>1415</v>
      </c>
      <c r="AC24" s="100">
        <v>1285</v>
      </c>
      <c r="AD24" s="100">
        <v>16278</v>
      </c>
      <c r="AE24" s="100">
        <v>16214</v>
      </c>
      <c r="AF24" s="103">
        <f t="shared" si="7"/>
        <v>17993</v>
      </c>
      <c r="AG24" s="103">
        <f t="shared" si="8"/>
        <v>17499</v>
      </c>
      <c r="AH24" s="100">
        <v>0</v>
      </c>
      <c r="AI24" s="100">
        <v>0</v>
      </c>
      <c r="AJ24" s="100">
        <v>2300</v>
      </c>
      <c r="AK24" s="100">
        <v>2216</v>
      </c>
      <c r="AL24" s="100">
        <v>1839</v>
      </c>
      <c r="AM24" s="100">
        <v>1822</v>
      </c>
      <c r="AN24" s="100">
        <v>19750</v>
      </c>
      <c r="AO24" s="100">
        <v>18137</v>
      </c>
      <c r="AP24" s="105">
        <f t="shared" si="5"/>
        <v>23889</v>
      </c>
      <c r="AQ24" s="105">
        <f t="shared" si="6"/>
        <v>22175</v>
      </c>
      <c r="AR24" s="100">
        <v>0</v>
      </c>
      <c r="AS24" s="100">
        <v>0</v>
      </c>
      <c r="AT24" s="100">
        <f>D24+L24+N24+P24+R24+X24+AF24+AP24+AR23</f>
        <v>562277</v>
      </c>
      <c r="AU24" s="100">
        <f>E24+M24+O24+Q24+S24+Y24+AG24+AQ24+AS24</f>
        <v>490121</v>
      </c>
      <c r="AV24" s="109"/>
      <c r="AW24" s="110"/>
      <c r="AX24" s="110"/>
      <c r="AY24" s="110"/>
      <c r="AZ24" s="110"/>
      <c r="BA24" s="110"/>
    </row>
    <row r="25" spans="1:53" s="120" customFormat="1" ht="13.5" thickBot="1">
      <c r="A25" s="101" t="s">
        <v>156</v>
      </c>
      <c r="B25" s="102" t="s">
        <v>22</v>
      </c>
      <c r="C25" s="102" t="s">
        <v>3</v>
      </c>
      <c r="D25" s="103">
        <f>SUM(D26:D29)</f>
        <v>1500033</v>
      </c>
      <c r="E25" s="103">
        <f>SUM(E26:E29)</f>
        <v>1430640</v>
      </c>
      <c r="F25" s="103">
        <f aca="true" t="shared" si="15" ref="F25:K25">SUM(F26:F29)</f>
        <v>57910</v>
      </c>
      <c r="G25" s="103">
        <f t="shared" si="15"/>
        <v>48518</v>
      </c>
      <c r="H25" s="103">
        <f t="shared" si="15"/>
        <v>39281</v>
      </c>
      <c r="I25" s="103">
        <f t="shared" si="15"/>
        <v>23404</v>
      </c>
      <c r="J25" s="103">
        <f t="shared" si="15"/>
        <v>3710</v>
      </c>
      <c r="K25" s="103">
        <f t="shared" si="15"/>
        <v>2444</v>
      </c>
      <c r="L25" s="106">
        <f t="shared" si="0"/>
        <v>100901</v>
      </c>
      <c r="M25" s="106">
        <f t="shared" si="1"/>
        <v>74366</v>
      </c>
      <c r="N25" s="103">
        <f aca="true" t="shared" si="16" ref="N25:W25">SUM(N26:N29)</f>
        <v>9369321</v>
      </c>
      <c r="O25" s="103">
        <f t="shared" si="16"/>
        <v>8928752</v>
      </c>
      <c r="P25" s="103">
        <f t="shared" si="16"/>
        <v>887768</v>
      </c>
      <c r="Q25" s="103">
        <f t="shared" si="16"/>
        <v>817664</v>
      </c>
      <c r="R25" s="103">
        <f t="shared" si="16"/>
        <v>641105</v>
      </c>
      <c r="S25" s="103">
        <f t="shared" si="16"/>
        <v>597764</v>
      </c>
      <c r="T25" s="103">
        <f t="shared" si="16"/>
        <v>191276</v>
      </c>
      <c r="U25" s="103">
        <f t="shared" si="16"/>
        <v>180398</v>
      </c>
      <c r="V25" s="103">
        <f t="shared" si="16"/>
        <v>1402009</v>
      </c>
      <c r="W25" s="103">
        <f t="shared" si="16"/>
        <v>1324972</v>
      </c>
      <c r="X25" s="106">
        <f t="shared" si="9"/>
        <v>1593285</v>
      </c>
      <c r="Y25" s="106">
        <f t="shared" si="10"/>
        <v>1505370</v>
      </c>
      <c r="Z25" s="103">
        <f aca="true" t="shared" si="17" ref="Z25:AE25">SUM(Z26:Z29)</f>
        <v>5300</v>
      </c>
      <c r="AA25" s="103">
        <f t="shared" si="17"/>
        <v>2674</v>
      </c>
      <c r="AB25" s="103">
        <f t="shared" si="17"/>
        <v>46428</v>
      </c>
      <c r="AC25" s="103">
        <f t="shared" si="17"/>
        <v>37182</v>
      </c>
      <c r="AD25" s="103">
        <f t="shared" si="17"/>
        <v>535070</v>
      </c>
      <c r="AE25" s="103">
        <f t="shared" si="17"/>
        <v>516667</v>
      </c>
      <c r="AF25" s="103">
        <f t="shared" si="7"/>
        <v>586798</v>
      </c>
      <c r="AG25" s="103">
        <f t="shared" si="8"/>
        <v>556523</v>
      </c>
      <c r="AH25" s="103">
        <f aca="true" t="shared" si="18" ref="AH25:AO25">SUM(AH26:AH29)</f>
        <v>0</v>
      </c>
      <c r="AI25" s="103">
        <f t="shared" si="18"/>
        <v>0</v>
      </c>
      <c r="AJ25" s="103">
        <f t="shared" si="18"/>
        <v>57730</v>
      </c>
      <c r="AK25" s="103">
        <f t="shared" si="18"/>
        <v>53788</v>
      </c>
      <c r="AL25" s="103">
        <f t="shared" si="18"/>
        <v>27100</v>
      </c>
      <c r="AM25" s="103">
        <f t="shared" si="18"/>
        <v>22717</v>
      </c>
      <c r="AN25" s="103">
        <f t="shared" si="18"/>
        <v>730636</v>
      </c>
      <c r="AO25" s="103">
        <f t="shared" si="18"/>
        <v>708147</v>
      </c>
      <c r="AP25" s="106">
        <f t="shared" si="5"/>
        <v>815466</v>
      </c>
      <c r="AQ25" s="106">
        <f t="shared" si="6"/>
        <v>784652</v>
      </c>
      <c r="AR25" s="103">
        <f>SUM(AR26:AR29)</f>
        <v>0</v>
      </c>
      <c r="AS25" s="103">
        <f>SUM(AS26:AS29)</f>
        <v>0</v>
      </c>
      <c r="AT25" s="103">
        <f>SUM(AT26:AT29)</f>
        <v>15494677</v>
      </c>
      <c r="AU25" s="103">
        <f>SUM(AU26:AU29)</f>
        <v>14695731</v>
      </c>
      <c r="AV25" s="124"/>
      <c r="AW25" s="125"/>
      <c r="AX25" s="125"/>
      <c r="AY25" s="125"/>
      <c r="AZ25" s="125"/>
      <c r="BA25" s="125"/>
    </row>
    <row r="26" spans="1:53" ht="26.25" thickBot="1">
      <c r="A26" s="94" t="s">
        <v>157</v>
      </c>
      <c r="B26" s="12" t="s">
        <v>22</v>
      </c>
      <c r="C26" s="12" t="s">
        <v>158</v>
      </c>
      <c r="D26" s="100">
        <v>946753</v>
      </c>
      <c r="E26" s="100">
        <v>897655</v>
      </c>
      <c r="F26" s="100">
        <v>40450</v>
      </c>
      <c r="G26" s="100">
        <v>33281</v>
      </c>
      <c r="H26" s="100">
        <v>24081</v>
      </c>
      <c r="I26" s="100">
        <v>12854</v>
      </c>
      <c r="J26" s="100">
        <v>2480</v>
      </c>
      <c r="K26" s="100">
        <v>1571</v>
      </c>
      <c r="L26" s="105">
        <f t="shared" si="0"/>
        <v>67011</v>
      </c>
      <c r="M26" s="105">
        <f t="shared" si="1"/>
        <v>47706</v>
      </c>
      <c r="N26" s="105">
        <v>4985650</v>
      </c>
      <c r="O26" s="105">
        <v>4778264</v>
      </c>
      <c r="P26" s="105">
        <v>611146</v>
      </c>
      <c r="Q26" s="105">
        <v>551330</v>
      </c>
      <c r="R26" s="100">
        <v>394757</v>
      </c>
      <c r="S26" s="100">
        <v>363477</v>
      </c>
      <c r="T26" s="100">
        <v>125673</v>
      </c>
      <c r="U26" s="100">
        <v>117586</v>
      </c>
      <c r="V26" s="100">
        <v>898984</v>
      </c>
      <c r="W26" s="100">
        <v>836680</v>
      </c>
      <c r="X26" s="105">
        <f t="shared" si="9"/>
        <v>1024657</v>
      </c>
      <c r="Y26" s="105">
        <f t="shared" si="10"/>
        <v>954266</v>
      </c>
      <c r="Z26" s="100">
        <v>3400</v>
      </c>
      <c r="AA26" s="100">
        <v>1819</v>
      </c>
      <c r="AB26" s="100">
        <v>33059</v>
      </c>
      <c r="AC26" s="100">
        <v>24950</v>
      </c>
      <c r="AD26" s="100">
        <v>335520</v>
      </c>
      <c r="AE26" s="100">
        <v>325945</v>
      </c>
      <c r="AF26" s="103">
        <f t="shared" si="7"/>
        <v>371979</v>
      </c>
      <c r="AG26" s="103">
        <f t="shared" si="8"/>
        <v>352714</v>
      </c>
      <c r="AH26" s="100">
        <v>0</v>
      </c>
      <c r="AI26" s="100">
        <v>0</v>
      </c>
      <c r="AJ26" s="100">
        <v>38900</v>
      </c>
      <c r="AK26" s="100">
        <v>35054</v>
      </c>
      <c r="AL26" s="100">
        <v>17290</v>
      </c>
      <c r="AM26" s="100">
        <v>13397</v>
      </c>
      <c r="AN26" s="100">
        <v>476325</v>
      </c>
      <c r="AO26" s="100">
        <v>458257</v>
      </c>
      <c r="AP26" s="105">
        <f t="shared" si="5"/>
        <v>532515</v>
      </c>
      <c r="AQ26" s="105">
        <f t="shared" si="6"/>
        <v>506708</v>
      </c>
      <c r="AR26" s="100">
        <v>0</v>
      </c>
      <c r="AS26" s="100">
        <v>0</v>
      </c>
      <c r="AT26" s="100">
        <f>D26+L26+N26+P26+R26+X26+AF26+AP26+AR25</f>
        <v>8934468</v>
      </c>
      <c r="AU26" s="100">
        <f>E26+M26+O26+Q26+S26+Y26+AG26+AQ26+AS26</f>
        <v>8452120</v>
      </c>
      <c r="AV26" s="109"/>
      <c r="AW26" s="110"/>
      <c r="AX26" s="110"/>
      <c r="AY26" s="110"/>
      <c r="AZ26" s="110"/>
      <c r="BA26" s="110"/>
    </row>
    <row r="27" spans="1:53" ht="26.25" thickBot="1">
      <c r="A27" s="94" t="s">
        <v>159</v>
      </c>
      <c r="B27" s="12" t="s">
        <v>22</v>
      </c>
      <c r="C27" s="12" t="s">
        <v>160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5">
        <f t="shared" si="0"/>
        <v>0</v>
      </c>
      <c r="M27" s="105">
        <f t="shared" si="1"/>
        <v>0</v>
      </c>
      <c r="N27" s="105">
        <v>1470374</v>
      </c>
      <c r="O27" s="105">
        <v>1378143</v>
      </c>
      <c r="P27" s="105">
        <v>5576</v>
      </c>
      <c r="Q27" s="105">
        <v>3800</v>
      </c>
      <c r="R27" s="100">
        <v>30898</v>
      </c>
      <c r="S27" s="100">
        <v>28323</v>
      </c>
      <c r="T27" s="100">
        <v>0</v>
      </c>
      <c r="U27" s="100">
        <v>0</v>
      </c>
      <c r="V27" s="100">
        <v>0</v>
      </c>
      <c r="W27" s="100">
        <v>0</v>
      </c>
      <c r="X27" s="105">
        <f t="shared" si="9"/>
        <v>0</v>
      </c>
      <c r="Y27" s="105">
        <f t="shared" si="10"/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3">
        <f t="shared" si="7"/>
        <v>0</v>
      </c>
      <c r="AG27" s="103">
        <f t="shared" si="8"/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5">
        <f t="shared" si="5"/>
        <v>0</v>
      </c>
      <c r="AQ27" s="105">
        <f t="shared" si="6"/>
        <v>0</v>
      </c>
      <c r="AR27" s="100">
        <v>0</v>
      </c>
      <c r="AS27" s="100">
        <v>0</v>
      </c>
      <c r="AT27" s="100">
        <f>D27+L27+N27+P27+R27+X27+AF27+AP27+AR26</f>
        <v>1506848</v>
      </c>
      <c r="AU27" s="100">
        <f>E27+M27+O27+Q27+S27+Y27+AG27+AQ27+AS27</f>
        <v>1410266</v>
      </c>
      <c r="AV27" s="109"/>
      <c r="AW27" s="110"/>
      <c r="AX27" s="110"/>
      <c r="AY27" s="110"/>
      <c r="AZ27" s="110"/>
      <c r="BA27" s="110"/>
    </row>
    <row r="28" spans="1:53" ht="13.5" thickBot="1">
      <c r="A28" s="94" t="s">
        <v>161</v>
      </c>
      <c r="B28" s="12" t="s">
        <v>22</v>
      </c>
      <c r="C28" s="12" t="s">
        <v>162</v>
      </c>
      <c r="D28" s="100">
        <v>395635</v>
      </c>
      <c r="E28" s="100">
        <v>381273</v>
      </c>
      <c r="F28" s="100">
        <v>14910</v>
      </c>
      <c r="G28" s="100">
        <v>13141</v>
      </c>
      <c r="H28" s="100">
        <v>11350</v>
      </c>
      <c r="I28" s="100">
        <v>7376</v>
      </c>
      <c r="J28" s="100">
        <v>980</v>
      </c>
      <c r="K28" s="100">
        <v>653</v>
      </c>
      <c r="L28" s="105">
        <f t="shared" si="0"/>
        <v>27240</v>
      </c>
      <c r="M28" s="105">
        <f t="shared" si="1"/>
        <v>21170</v>
      </c>
      <c r="N28" s="105">
        <v>2168069</v>
      </c>
      <c r="O28" s="105">
        <v>2081560</v>
      </c>
      <c r="P28" s="105">
        <v>227644</v>
      </c>
      <c r="Q28" s="105">
        <v>220621</v>
      </c>
      <c r="R28" s="100">
        <v>164464</v>
      </c>
      <c r="S28" s="100">
        <v>158797</v>
      </c>
      <c r="T28" s="100">
        <v>50753</v>
      </c>
      <c r="U28" s="100">
        <v>48272</v>
      </c>
      <c r="V28" s="100">
        <v>367164</v>
      </c>
      <c r="W28" s="100">
        <v>358705</v>
      </c>
      <c r="X28" s="105">
        <f t="shared" si="9"/>
        <v>417917</v>
      </c>
      <c r="Y28" s="105">
        <f t="shared" si="10"/>
        <v>406977</v>
      </c>
      <c r="Z28" s="100">
        <v>1400</v>
      </c>
      <c r="AA28" s="100">
        <v>713</v>
      </c>
      <c r="AB28" s="100">
        <v>11231</v>
      </c>
      <c r="AC28" s="100">
        <v>10121</v>
      </c>
      <c r="AD28" s="100">
        <v>146974</v>
      </c>
      <c r="AE28" s="100">
        <v>141433</v>
      </c>
      <c r="AF28" s="103">
        <f t="shared" si="7"/>
        <v>159605</v>
      </c>
      <c r="AG28" s="103">
        <f t="shared" si="8"/>
        <v>152267</v>
      </c>
      <c r="AH28" s="100">
        <v>0</v>
      </c>
      <c r="AI28" s="100">
        <v>0</v>
      </c>
      <c r="AJ28" s="100">
        <v>14630</v>
      </c>
      <c r="AK28" s="100">
        <v>14542</v>
      </c>
      <c r="AL28" s="100">
        <v>6700</v>
      </c>
      <c r="AM28" s="100">
        <v>6230</v>
      </c>
      <c r="AN28" s="100">
        <v>194128</v>
      </c>
      <c r="AO28" s="100">
        <v>191984</v>
      </c>
      <c r="AP28" s="105">
        <f t="shared" si="5"/>
        <v>215458</v>
      </c>
      <c r="AQ28" s="105">
        <f t="shared" si="6"/>
        <v>212756</v>
      </c>
      <c r="AR28" s="100">
        <v>0</v>
      </c>
      <c r="AS28" s="100">
        <v>0</v>
      </c>
      <c r="AT28" s="100">
        <f>D28+L28+N28+P28+R28+X28+AF28+AP28+AR27</f>
        <v>3776032</v>
      </c>
      <c r="AU28" s="100">
        <f>E28+M28+O28+Q28+S28+Y28+AG28+AQ28+AS28</f>
        <v>3635421</v>
      </c>
      <c r="AV28" s="109"/>
      <c r="AW28" s="110"/>
      <c r="AX28" s="110"/>
      <c r="AY28" s="110"/>
      <c r="AZ28" s="110"/>
      <c r="BA28" s="110"/>
    </row>
    <row r="29" spans="1:53" ht="13.5" thickBot="1">
      <c r="A29" s="94" t="s">
        <v>163</v>
      </c>
      <c r="B29" s="12" t="s">
        <v>22</v>
      </c>
      <c r="C29" s="12" t="s">
        <v>164</v>
      </c>
      <c r="D29" s="100">
        <v>157645</v>
      </c>
      <c r="E29" s="100">
        <v>151712</v>
      </c>
      <c r="F29" s="100">
        <v>2550</v>
      </c>
      <c r="G29" s="100">
        <v>2096</v>
      </c>
      <c r="H29" s="100">
        <v>3850</v>
      </c>
      <c r="I29" s="100">
        <v>3174</v>
      </c>
      <c r="J29" s="100">
        <v>250</v>
      </c>
      <c r="K29" s="100">
        <v>220</v>
      </c>
      <c r="L29" s="105">
        <f t="shared" si="0"/>
        <v>6650</v>
      </c>
      <c r="M29" s="105">
        <f t="shared" si="1"/>
        <v>5490</v>
      </c>
      <c r="N29" s="105">
        <v>745228</v>
      </c>
      <c r="O29" s="105">
        <v>690785</v>
      </c>
      <c r="P29" s="105">
        <v>43402</v>
      </c>
      <c r="Q29" s="105">
        <v>41913</v>
      </c>
      <c r="R29" s="100">
        <v>50986</v>
      </c>
      <c r="S29" s="100">
        <v>47167</v>
      </c>
      <c r="T29" s="100">
        <v>14850</v>
      </c>
      <c r="U29" s="100">
        <v>14540</v>
      </c>
      <c r="V29" s="100">
        <v>135861</v>
      </c>
      <c r="W29" s="100">
        <v>129587</v>
      </c>
      <c r="X29" s="105">
        <f t="shared" si="9"/>
        <v>150711</v>
      </c>
      <c r="Y29" s="105">
        <f t="shared" si="10"/>
        <v>144127</v>
      </c>
      <c r="Z29" s="100">
        <v>500</v>
      </c>
      <c r="AA29" s="100">
        <v>142</v>
      </c>
      <c r="AB29" s="100">
        <v>2138</v>
      </c>
      <c r="AC29" s="100">
        <v>2111</v>
      </c>
      <c r="AD29" s="100">
        <v>52576</v>
      </c>
      <c r="AE29" s="100">
        <v>49289</v>
      </c>
      <c r="AF29" s="103">
        <f t="shared" si="7"/>
        <v>55214</v>
      </c>
      <c r="AG29" s="103">
        <f t="shared" si="8"/>
        <v>51542</v>
      </c>
      <c r="AH29" s="100">
        <v>0</v>
      </c>
      <c r="AI29" s="100">
        <v>0</v>
      </c>
      <c r="AJ29" s="100">
        <v>4200</v>
      </c>
      <c r="AK29" s="100">
        <v>4192</v>
      </c>
      <c r="AL29" s="100">
        <v>3110</v>
      </c>
      <c r="AM29" s="100">
        <v>3090</v>
      </c>
      <c r="AN29" s="100">
        <v>60183</v>
      </c>
      <c r="AO29" s="100">
        <v>57906</v>
      </c>
      <c r="AP29" s="105">
        <f t="shared" si="5"/>
        <v>67493</v>
      </c>
      <c r="AQ29" s="105">
        <f t="shared" si="6"/>
        <v>65188</v>
      </c>
      <c r="AR29" s="100">
        <v>0</v>
      </c>
      <c r="AS29" s="100">
        <v>0</v>
      </c>
      <c r="AT29" s="100">
        <f>D29+L29+N29+P29+R29+X29+AF29+AP29+AR28</f>
        <v>1277329</v>
      </c>
      <c r="AU29" s="100">
        <f>E29+M29+O29+Q29+S29+Y29+AG29+AQ29+AS29</f>
        <v>1197924</v>
      </c>
      <c r="AV29" s="109"/>
      <c r="AW29" s="110"/>
      <c r="AX29" s="110"/>
      <c r="AY29" s="110"/>
      <c r="AZ29" s="110"/>
      <c r="BA29" s="110"/>
    </row>
    <row r="30" spans="1:53" s="120" customFormat="1" ht="13.5" thickBot="1">
      <c r="A30" s="101" t="s">
        <v>165</v>
      </c>
      <c r="B30" s="102" t="s">
        <v>38</v>
      </c>
      <c r="C30" s="102" t="s">
        <v>3</v>
      </c>
      <c r="D30" s="103">
        <f>SUM(D31:D47)</f>
        <v>7860186</v>
      </c>
      <c r="E30" s="103">
        <f>SUM(E31:E47)</f>
        <v>6923146</v>
      </c>
      <c r="F30" s="103">
        <f aca="true" t="shared" si="19" ref="F30:K30">SUM(F31:F47)</f>
        <v>83167</v>
      </c>
      <c r="G30" s="103">
        <f t="shared" si="19"/>
        <v>35352</v>
      </c>
      <c r="H30" s="103">
        <f t="shared" si="19"/>
        <v>1632483</v>
      </c>
      <c r="I30" s="103">
        <f t="shared" si="19"/>
        <v>1482005</v>
      </c>
      <c r="J30" s="103">
        <f t="shared" si="19"/>
        <v>910551</v>
      </c>
      <c r="K30" s="103">
        <f t="shared" si="19"/>
        <v>10883</v>
      </c>
      <c r="L30" s="106">
        <f t="shared" si="0"/>
        <v>2626201</v>
      </c>
      <c r="M30" s="106">
        <f t="shared" si="1"/>
        <v>1528240</v>
      </c>
      <c r="N30" s="103">
        <f aca="true" t="shared" si="20" ref="N30:W30">SUM(N31:N47)</f>
        <v>23186136</v>
      </c>
      <c r="O30" s="103">
        <f t="shared" si="20"/>
        <v>19593864</v>
      </c>
      <c r="P30" s="103">
        <f t="shared" si="20"/>
        <v>3435516</v>
      </c>
      <c r="Q30" s="103">
        <f t="shared" si="20"/>
        <v>3361524</v>
      </c>
      <c r="R30" s="103">
        <f t="shared" si="20"/>
        <v>3991867</v>
      </c>
      <c r="S30" s="103">
        <f t="shared" si="20"/>
        <v>3685957</v>
      </c>
      <c r="T30" s="103">
        <f t="shared" si="20"/>
        <v>15148110</v>
      </c>
      <c r="U30" s="103">
        <f t="shared" si="20"/>
        <v>10427491</v>
      </c>
      <c r="V30" s="103">
        <f t="shared" si="20"/>
        <v>19700211</v>
      </c>
      <c r="W30" s="103">
        <f t="shared" si="20"/>
        <v>18402808</v>
      </c>
      <c r="X30" s="106">
        <f t="shared" si="9"/>
        <v>34848321</v>
      </c>
      <c r="Y30" s="106">
        <f t="shared" si="10"/>
        <v>28830299</v>
      </c>
      <c r="Z30" s="103">
        <f aca="true" t="shared" si="21" ref="Z30:AE30">SUM(Z31:Z47)</f>
        <v>110000</v>
      </c>
      <c r="AA30" s="103">
        <f t="shared" si="21"/>
        <v>12717</v>
      </c>
      <c r="AB30" s="103">
        <f t="shared" si="21"/>
        <v>896957</v>
      </c>
      <c r="AC30" s="103">
        <f t="shared" si="21"/>
        <v>745703</v>
      </c>
      <c r="AD30" s="103">
        <f t="shared" si="21"/>
        <v>2462730</v>
      </c>
      <c r="AE30" s="103">
        <f t="shared" si="21"/>
        <v>2167556</v>
      </c>
      <c r="AF30" s="103">
        <f t="shared" si="7"/>
        <v>3469687</v>
      </c>
      <c r="AG30" s="103">
        <f t="shared" si="8"/>
        <v>2925976</v>
      </c>
      <c r="AH30" s="103">
        <f aca="true" t="shared" si="22" ref="AH30:AO30">SUM(AH31:AH47)</f>
        <v>0</v>
      </c>
      <c r="AI30" s="103">
        <f t="shared" si="22"/>
        <v>0</v>
      </c>
      <c r="AJ30" s="103">
        <f t="shared" si="22"/>
        <v>881008</v>
      </c>
      <c r="AK30" s="103">
        <f t="shared" si="22"/>
        <v>449612</v>
      </c>
      <c r="AL30" s="103">
        <f t="shared" si="22"/>
        <v>326481</v>
      </c>
      <c r="AM30" s="103">
        <f t="shared" si="22"/>
        <v>206760</v>
      </c>
      <c r="AN30" s="103">
        <f t="shared" si="22"/>
        <v>5559384</v>
      </c>
      <c r="AO30" s="103">
        <f t="shared" si="22"/>
        <v>3585181</v>
      </c>
      <c r="AP30" s="106">
        <f t="shared" si="5"/>
        <v>6766873</v>
      </c>
      <c r="AQ30" s="106">
        <f t="shared" si="6"/>
        <v>4241553</v>
      </c>
      <c r="AR30" s="103">
        <f>SUM(AR31:AR47)</f>
        <v>454798</v>
      </c>
      <c r="AS30" s="103">
        <f>SUM(AS31:AS47)</f>
        <v>454776</v>
      </c>
      <c r="AT30" s="103">
        <f>SUM(AT31:AT47)</f>
        <v>86639585</v>
      </c>
      <c r="AU30" s="103">
        <f>SUM(AU31:AU47)</f>
        <v>71545335</v>
      </c>
      <c r="AV30" s="124"/>
      <c r="AW30" s="125"/>
      <c r="AX30" s="125"/>
      <c r="AY30" s="125"/>
      <c r="AZ30" s="125"/>
      <c r="BA30" s="125"/>
    </row>
    <row r="31" spans="1:53" ht="13.5" thickBot="1">
      <c r="A31" s="94" t="s">
        <v>166</v>
      </c>
      <c r="B31" s="12" t="s">
        <v>38</v>
      </c>
      <c r="C31" s="12" t="s">
        <v>40</v>
      </c>
      <c r="D31" s="100">
        <v>0</v>
      </c>
      <c r="E31" s="100">
        <v>0</v>
      </c>
      <c r="F31" s="100">
        <v>0</v>
      </c>
      <c r="G31" s="100">
        <v>0</v>
      </c>
      <c r="H31" s="100">
        <v>1000</v>
      </c>
      <c r="I31" s="100">
        <v>441</v>
      </c>
      <c r="J31" s="100">
        <v>0</v>
      </c>
      <c r="K31" s="100">
        <v>0</v>
      </c>
      <c r="L31" s="105">
        <f t="shared" si="0"/>
        <v>1000</v>
      </c>
      <c r="M31" s="105">
        <f t="shared" si="1"/>
        <v>441</v>
      </c>
      <c r="N31" s="105">
        <v>5746834</v>
      </c>
      <c r="O31" s="105">
        <v>5218387</v>
      </c>
      <c r="P31" s="105">
        <v>1584413</v>
      </c>
      <c r="Q31" s="105">
        <v>1554569</v>
      </c>
      <c r="R31" s="100">
        <v>788830</v>
      </c>
      <c r="S31" s="100">
        <v>715025</v>
      </c>
      <c r="T31" s="100">
        <v>0</v>
      </c>
      <c r="U31" s="100">
        <v>0</v>
      </c>
      <c r="V31" s="100">
        <v>0</v>
      </c>
      <c r="W31" s="100">
        <v>0</v>
      </c>
      <c r="X31" s="105">
        <f t="shared" si="9"/>
        <v>0</v>
      </c>
      <c r="Y31" s="105">
        <f t="shared" si="10"/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32200</v>
      </c>
      <c r="AE31" s="100">
        <v>32198</v>
      </c>
      <c r="AF31" s="103">
        <f t="shared" si="7"/>
        <v>32200</v>
      </c>
      <c r="AG31" s="103">
        <f t="shared" si="8"/>
        <v>32198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5">
        <f t="shared" si="5"/>
        <v>0</v>
      </c>
      <c r="AQ31" s="105">
        <f t="shared" si="6"/>
        <v>0</v>
      </c>
      <c r="AR31" s="100">
        <v>0</v>
      </c>
      <c r="AS31" s="100">
        <v>0</v>
      </c>
      <c r="AT31" s="100">
        <f>D31+L31+N31+P31+R31+X31+AF31+AP31+AR31</f>
        <v>8153277</v>
      </c>
      <c r="AU31" s="100">
        <f>E31+M31+O31+Q31+S31+Y31+AG31+AQ31+AS31</f>
        <v>7520620</v>
      </c>
      <c r="AV31" s="109"/>
      <c r="AW31" s="110"/>
      <c r="AX31" s="110"/>
      <c r="AY31" s="110"/>
      <c r="AZ31" s="110"/>
      <c r="BA31" s="110"/>
    </row>
    <row r="32" spans="1:53" ht="13.5" thickBot="1">
      <c r="A32" s="94" t="s">
        <v>167</v>
      </c>
      <c r="B32" s="12" t="s">
        <v>38</v>
      </c>
      <c r="C32" s="12" t="s">
        <v>54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5">
        <f t="shared" si="0"/>
        <v>0</v>
      </c>
      <c r="M32" s="105">
        <f t="shared" si="1"/>
        <v>0</v>
      </c>
      <c r="N32" s="105">
        <v>2340</v>
      </c>
      <c r="O32" s="105">
        <v>1667</v>
      </c>
      <c r="P32" s="105">
        <v>280015</v>
      </c>
      <c r="Q32" s="105">
        <v>279688</v>
      </c>
      <c r="R32" s="100">
        <v>22353</v>
      </c>
      <c r="S32" s="100">
        <v>15607</v>
      </c>
      <c r="T32" s="100">
        <v>0</v>
      </c>
      <c r="U32" s="100">
        <v>0</v>
      </c>
      <c r="V32" s="100">
        <v>0</v>
      </c>
      <c r="W32" s="100">
        <v>0</v>
      </c>
      <c r="X32" s="105">
        <f t="shared" si="9"/>
        <v>0</v>
      </c>
      <c r="Y32" s="105">
        <f t="shared" si="10"/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100</v>
      </c>
      <c r="AE32" s="100">
        <v>67</v>
      </c>
      <c r="AF32" s="103">
        <f t="shared" si="7"/>
        <v>100</v>
      </c>
      <c r="AG32" s="103">
        <f t="shared" si="8"/>
        <v>67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5">
        <f t="shared" si="5"/>
        <v>0</v>
      </c>
      <c r="AQ32" s="105">
        <f t="shared" si="6"/>
        <v>0</v>
      </c>
      <c r="AR32" s="100">
        <v>0</v>
      </c>
      <c r="AS32" s="100">
        <v>0</v>
      </c>
      <c r="AT32" s="100">
        <f aca="true" t="shared" si="23" ref="AT32:AT47">D32+L32+N32+P32+R32+X32+AF32+AP32+AR32</f>
        <v>304808</v>
      </c>
      <c r="AU32" s="100">
        <f aca="true" t="shared" si="24" ref="AU32:AU47">E32+M32+O32+Q32+S32+Y32+AG32+AQ32+AS32</f>
        <v>297029</v>
      </c>
      <c r="AV32" s="109"/>
      <c r="AW32" s="110"/>
      <c r="AX32" s="110"/>
      <c r="AY32" s="110"/>
      <c r="AZ32" s="110"/>
      <c r="BA32" s="110"/>
    </row>
    <row r="33" spans="1:53" ht="13.5" thickBot="1">
      <c r="A33" s="94" t="s">
        <v>168</v>
      </c>
      <c r="B33" s="12" t="s">
        <v>38</v>
      </c>
      <c r="C33" s="12" t="s">
        <v>7</v>
      </c>
      <c r="D33" s="100">
        <v>0</v>
      </c>
      <c r="E33" s="100">
        <v>0</v>
      </c>
      <c r="F33" s="100">
        <v>1250</v>
      </c>
      <c r="G33" s="100">
        <v>1250</v>
      </c>
      <c r="H33" s="100">
        <v>0</v>
      </c>
      <c r="I33" s="100">
        <v>0</v>
      </c>
      <c r="J33" s="100">
        <v>800</v>
      </c>
      <c r="K33" s="100">
        <v>703</v>
      </c>
      <c r="L33" s="105">
        <f t="shared" si="0"/>
        <v>2050</v>
      </c>
      <c r="M33" s="105">
        <f t="shared" si="1"/>
        <v>1953</v>
      </c>
      <c r="N33" s="105">
        <v>119242</v>
      </c>
      <c r="O33" s="105">
        <v>83959</v>
      </c>
      <c r="P33" s="105">
        <v>43472</v>
      </c>
      <c r="Q33" s="105">
        <v>40102</v>
      </c>
      <c r="R33" s="100">
        <v>43644</v>
      </c>
      <c r="S33" s="100">
        <v>39663</v>
      </c>
      <c r="T33" s="100">
        <v>37850</v>
      </c>
      <c r="U33" s="100">
        <v>25273</v>
      </c>
      <c r="V33" s="100">
        <v>262380</v>
      </c>
      <c r="W33" s="100">
        <v>186644</v>
      </c>
      <c r="X33" s="105">
        <f t="shared" si="9"/>
        <v>300230</v>
      </c>
      <c r="Y33" s="105">
        <f t="shared" si="10"/>
        <v>211917</v>
      </c>
      <c r="Z33" s="100">
        <v>0</v>
      </c>
      <c r="AA33" s="100">
        <v>0</v>
      </c>
      <c r="AB33" s="100">
        <v>7000</v>
      </c>
      <c r="AC33" s="100">
        <v>5728</v>
      </c>
      <c r="AD33" s="100">
        <v>12740</v>
      </c>
      <c r="AE33" s="100">
        <v>8107</v>
      </c>
      <c r="AF33" s="103">
        <f t="shared" si="7"/>
        <v>19740</v>
      </c>
      <c r="AG33" s="103">
        <f t="shared" si="8"/>
        <v>13835</v>
      </c>
      <c r="AH33" s="100">
        <v>0</v>
      </c>
      <c r="AI33" s="100">
        <v>0</v>
      </c>
      <c r="AJ33" s="100">
        <v>5300</v>
      </c>
      <c r="AK33" s="100">
        <v>3498</v>
      </c>
      <c r="AL33" s="100">
        <v>0</v>
      </c>
      <c r="AM33" s="100">
        <v>0</v>
      </c>
      <c r="AN33" s="100">
        <v>82690</v>
      </c>
      <c r="AO33" s="100">
        <v>58304</v>
      </c>
      <c r="AP33" s="105">
        <f t="shared" si="5"/>
        <v>87990</v>
      </c>
      <c r="AQ33" s="105">
        <f t="shared" si="6"/>
        <v>61802</v>
      </c>
      <c r="AR33" s="100">
        <v>0</v>
      </c>
      <c r="AS33" s="100">
        <v>0</v>
      </c>
      <c r="AT33" s="100">
        <f t="shared" si="23"/>
        <v>616368</v>
      </c>
      <c r="AU33" s="100">
        <f t="shared" si="24"/>
        <v>453231</v>
      </c>
      <c r="AV33" s="109"/>
      <c r="AW33" s="110"/>
      <c r="AX33" s="110"/>
      <c r="AY33" s="110"/>
      <c r="AZ33" s="110"/>
      <c r="BA33" s="110"/>
    </row>
    <row r="34" spans="1:53" ht="13.5" thickBot="1">
      <c r="A34" s="94" t="s">
        <v>169</v>
      </c>
      <c r="B34" s="12" t="s">
        <v>38</v>
      </c>
      <c r="C34" s="12" t="s">
        <v>170</v>
      </c>
      <c r="D34" s="100">
        <v>8393</v>
      </c>
      <c r="E34" s="100">
        <v>6048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5">
        <f t="shared" si="0"/>
        <v>0</v>
      </c>
      <c r="M34" s="105">
        <f t="shared" si="1"/>
        <v>0</v>
      </c>
      <c r="N34" s="105">
        <v>1330767</v>
      </c>
      <c r="O34" s="105">
        <v>1182301</v>
      </c>
      <c r="P34" s="105">
        <v>0</v>
      </c>
      <c r="Q34" s="105">
        <v>0</v>
      </c>
      <c r="R34" s="100">
        <v>10351</v>
      </c>
      <c r="S34" s="100">
        <v>7390</v>
      </c>
      <c r="T34" s="100">
        <v>0</v>
      </c>
      <c r="U34" s="100">
        <v>0</v>
      </c>
      <c r="V34" s="100">
        <v>0</v>
      </c>
      <c r="W34" s="100">
        <v>0</v>
      </c>
      <c r="X34" s="105">
        <f>T34+V34</f>
        <v>0</v>
      </c>
      <c r="Y34" s="105">
        <f t="shared" si="10"/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149517</v>
      </c>
      <c r="AE34" s="100">
        <v>147113</v>
      </c>
      <c r="AF34" s="103">
        <f t="shared" si="7"/>
        <v>149517</v>
      </c>
      <c r="AG34" s="103">
        <f t="shared" si="8"/>
        <v>147113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5">
        <f t="shared" si="5"/>
        <v>0</v>
      </c>
      <c r="AQ34" s="105">
        <f t="shared" si="6"/>
        <v>0</v>
      </c>
      <c r="AR34" s="100">
        <v>0</v>
      </c>
      <c r="AS34" s="100">
        <v>0</v>
      </c>
      <c r="AT34" s="100">
        <f t="shared" si="23"/>
        <v>1499028</v>
      </c>
      <c r="AU34" s="100">
        <f t="shared" si="24"/>
        <v>1342852</v>
      </c>
      <c r="AV34" s="109"/>
      <c r="AW34" s="110"/>
      <c r="AX34" s="110"/>
      <c r="AY34" s="110"/>
      <c r="AZ34" s="110"/>
      <c r="BA34" s="110"/>
    </row>
    <row r="35" spans="1:53" ht="13.5" thickBot="1">
      <c r="A35" s="94" t="s">
        <v>171</v>
      </c>
      <c r="B35" s="12" t="s">
        <v>38</v>
      </c>
      <c r="C35" s="12" t="s">
        <v>42</v>
      </c>
      <c r="D35" s="100">
        <v>658163</v>
      </c>
      <c r="E35" s="100">
        <v>620238</v>
      </c>
      <c r="F35" s="100">
        <v>19800</v>
      </c>
      <c r="G35" s="100">
        <v>2871</v>
      </c>
      <c r="H35" s="100">
        <v>14542</v>
      </c>
      <c r="I35" s="100">
        <v>9610</v>
      </c>
      <c r="J35" s="100">
        <v>157200</v>
      </c>
      <c r="K35" s="100">
        <v>3550</v>
      </c>
      <c r="L35" s="105">
        <f t="shared" si="0"/>
        <v>191542</v>
      </c>
      <c r="M35" s="105">
        <f t="shared" si="1"/>
        <v>16031</v>
      </c>
      <c r="N35" s="105">
        <v>2882355</v>
      </c>
      <c r="O35" s="105">
        <v>2473027</v>
      </c>
      <c r="P35" s="105">
        <v>178989</v>
      </c>
      <c r="Q35" s="105">
        <v>164046</v>
      </c>
      <c r="R35" s="100">
        <v>293141</v>
      </c>
      <c r="S35" s="100">
        <v>255284</v>
      </c>
      <c r="T35" s="100">
        <v>287828</v>
      </c>
      <c r="U35" s="100">
        <v>158293</v>
      </c>
      <c r="V35" s="100">
        <v>2798762</v>
      </c>
      <c r="W35" s="100">
        <v>2663184</v>
      </c>
      <c r="X35" s="105">
        <f t="shared" si="9"/>
        <v>3086590</v>
      </c>
      <c r="Y35" s="105">
        <f t="shared" si="10"/>
        <v>2821477</v>
      </c>
      <c r="Z35" s="100">
        <v>2500</v>
      </c>
      <c r="AA35" s="100">
        <v>974</v>
      </c>
      <c r="AB35" s="100">
        <v>124596</v>
      </c>
      <c r="AC35" s="100">
        <v>100567</v>
      </c>
      <c r="AD35" s="100">
        <v>201599</v>
      </c>
      <c r="AE35" s="100">
        <v>187437</v>
      </c>
      <c r="AF35" s="103">
        <f t="shared" si="7"/>
        <v>328695</v>
      </c>
      <c r="AG35" s="103">
        <f t="shared" si="8"/>
        <v>288978</v>
      </c>
      <c r="AH35" s="100">
        <v>0</v>
      </c>
      <c r="AI35" s="100">
        <v>0</v>
      </c>
      <c r="AJ35" s="100">
        <v>130050</v>
      </c>
      <c r="AK35" s="100">
        <v>129624</v>
      </c>
      <c r="AL35" s="100">
        <v>54964</v>
      </c>
      <c r="AM35" s="100">
        <v>32337</v>
      </c>
      <c r="AN35" s="100">
        <v>801982</v>
      </c>
      <c r="AO35" s="100">
        <v>757741</v>
      </c>
      <c r="AP35" s="105">
        <f t="shared" si="5"/>
        <v>986996</v>
      </c>
      <c r="AQ35" s="105">
        <f t="shared" si="6"/>
        <v>919702</v>
      </c>
      <c r="AR35" s="100">
        <v>0</v>
      </c>
      <c r="AS35" s="100">
        <v>0</v>
      </c>
      <c r="AT35" s="100">
        <f t="shared" si="23"/>
        <v>8606471</v>
      </c>
      <c r="AU35" s="100">
        <f t="shared" si="24"/>
        <v>7558783</v>
      </c>
      <c r="AV35" s="109"/>
      <c r="AW35" s="110"/>
      <c r="AX35" s="110"/>
      <c r="AY35" s="110"/>
      <c r="AZ35" s="110"/>
      <c r="BA35" s="110"/>
    </row>
    <row r="36" spans="1:53" ht="13.5" thickBot="1">
      <c r="A36" s="94" t="s">
        <v>172</v>
      </c>
      <c r="B36" s="12" t="s">
        <v>38</v>
      </c>
      <c r="C36" s="12" t="s">
        <v>173</v>
      </c>
      <c r="D36" s="100">
        <v>1217696</v>
      </c>
      <c r="E36" s="100">
        <v>1133621</v>
      </c>
      <c r="F36" s="100">
        <v>19900</v>
      </c>
      <c r="G36" s="100">
        <v>8171</v>
      </c>
      <c r="H36" s="100">
        <v>20800</v>
      </c>
      <c r="I36" s="100">
        <v>18259</v>
      </c>
      <c r="J36" s="100">
        <v>14200</v>
      </c>
      <c r="K36" s="100">
        <v>1174</v>
      </c>
      <c r="L36" s="105">
        <f t="shared" si="0"/>
        <v>54900</v>
      </c>
      <c r="M36" s="105">
        <f t="shared" si="1"/>
        <v>27604</v>
      </c>
      <c r="N36" s="105">
        <v>6905538</v>
      </c>
      <c r="O36" s="105">
        <v>5986427</v>
      </c>
      <c r="P36" s="105">
        <v>806271</v>
      </c>
      <c r="Q36" s="105">
        <v>800793</v>
      </c>
      <c r="R36" s="100">
        <v>1160054</v>
      </c>
      <c r="S36" s="100">
        <v>1117940</v>
      </c>
      <c r="T36" s="100">
        <v>1680861</v>
      </c>
      <c r="U36" s="100">
        <v>1623867</v>
      </c>
      <c r="V36" s="100">
        <v>1946000</v>
      </c>
      <c r="W36" s="100">
        <v>1655627</v>
      </c>
      <c r="X36" s="105">
        <f t="shared" si="9"/>
        <v>3626861</v>
      </c>
      <c r="Y36" s="105">
        <f t="shared" si="10"/>
        <v>3279494</v>
      </c>
      <c r="Z36" s="100">
        <v>12400</v>
      </c>
      <c r="AA36" s="100">
        <v>8978</v>
      </c>
      <c r="AB36" s="100">
        <v>165352</v>
      </c>
      <c r="AC36" s="100">
        <v>127659</v>
      </c>
      <c r="AD36" s="100">
        <v>447548</v>
      </c>
      <c r="AE36" s="100">
        <v>433996</v>
      </c>
      <c r="AF36" s="103">
        <f t="shared" si="7"/>
        <v>625300</v>
      </c>
      <c r="AG36" s="103">
        <f t="shared" si="8"/>
        <v>570633</v>
      </c>
      <c r="AH36" s="100">
        <v>0</v>
      </c>
      <c r="AI36" s="100">
        <v>0</v>
      </c>
      <c r="AJ36" s="100">
        <v>30000</v>
      </c>
      <c r="AK36" s="100">
        <v>18976</v>
      </c>
      <c r="AL36" s="100">
        <v>11630</v>
      </c>
      <c r="AM36" s="100">
        <v>11240</v>
      </c>
      <c r="AN36" s="100">
        <v>246305</v>
      </c>
      <c r="AO36" s="100">
        <v>209269</v>
      </c>
      <c r="AP36" s="105">
        <f t="shared" si="5"/>
        <v>287935</v>
      </c>
      <c r="AQ36" s="105">
        <f t="shared" si="6"/>
        <v>239485</v>
      </c>
      <c r="AR36" s="100">
        <v>0</v>
      </c>
      <c r="AS36" s="100">
        <v>0</v>
      </c>
      <c r="AT36" s="100">
        <f t="shared" si="23"/>
        <v>14684555</v>
      </c>
      <c r="AU36" s="100">
        <f t="shared" si="24"/>
        <v>13155997</v>
      </c>
      <c r="AV36" s="109"/>
      <c r="AW36" s="110"/>
      <c r="AX36" s="110"/>
      <c r="AY36" s="110"/>
      <c r="AZ36" s="110"/>
      <c r="BA36" s="110"/>
    </row>
    <row r="37" spans="1:53" ht="13.5" thickBot="1">
      <c r="A37" s="94" t="s">
        <v>174</v>
      </c>
      <c r="B37" s="12" t="s">
        <v>38</v>
      </c>
      <c r="C37" s="12" t="s">
        <v>15</v>
      </c>
      <c r="D37" s="100">
        <v>1559689</v>
      </c>
      <c r="E37" s="100">
        <v>1490598</v>
      </c>
      <c r="F37" s="100">
        <v>25050</v>
      </c>
      <c r="G37" s="100">
        <v>16207</v>
      </c>
      <c r="H37" s="100">
        <v>1544141</v>
      </c>
      <c r="I37" s="100">
        <v>1406744</v>
      </c>
      <c r="J37" s="100">
        <v>472209</v>
      </c>
      <c r="K37" s="100">
        <v>4353</v>
      </c>
      <c r="L37" s="105">
        <f t="shared" si="0"/>
        <v>2041400</v>
      </c>
      <c r="M37" s="105">
        <f t="shared" si="1"/>
        <v>1427304</v>
      </c>
      <c r="N37" s="105">
        <v>2690282</v>
      </c>
      <c r="O37" s="105">
        <v>2234486</v>
      </c>
      <c r="P37" s="105">
        <v>148987</v>
      </c>
      <c r="Q37" s="105">
        <v>132139</v>
      </c>
      <c r="R37" s="100">
        <v>1271365</v>
      </c>
      <c r="S37" s="100">
        <v>1203462</v>
      </c>
      <c r="T37" s="100">
        <v>442631</v>
      </c>
      <c r="U37" s="100">
        <v>324223</v>
      </c>
      <c r="V37" s="100">
        <v>14341007</v>
      </c>
      <c r="W37" s="100">
        <v>13700687</v>
      </c>
      <c r="X37" s="105">
        <f t="shared" si="9"/>
        <v>14783638</v>
      </c>
      <c r="Y37" s="105">
        <f t="shared" si="10"/>
        <v>14024910</v>
      </c>
      <c r="Z37" s="100">
        <v>5000</v>
      </c>
      <c r="AA37" s="100">
        <v>2748</v>
      </c>
      <c r="AB37" s="100">
        <v>251686</v>
      </c>
      <c r="AC37" s="100">
        <v>194700</v>
      </c>
      <c r="AD37" s="100">
        <v>1187394</v>
      </c>
      <c r="AE37" s="100">
        <v>1142192</v>
      </c>
      <c r="AF37" s="103">
        <f t="shared" si="7"/>
        <v>1444080</v>
      </c>
      <c r="AG37" s="103">
        <f t="shared" si="8"/>
        <v>1339640</v>
      </c>
      <c r="AH37" s="100">
        <v>0</v>
      </c>
      <c r="AI37" s="100">
        <v>0</v>
      </c>
      <c r="AJ37" s="100">
        <v>698050</v>
      </c>
      <c r="AK37" s="100">
        <v>296708</v>
      </c>
      <c r="AL37" s="100">
        <v>144836</v>
      </c>
      <c r="AM37" s="100">
        <v>143683</v>
      </c>
      <c r="AN37" s="100">
        <v>1018187</v>
      </c>
      <c r="AO37" s="100">
        <v>958801</v>
      </c>
      <c r="AP37" s="105">
        <f t="shared" si="5"/>
        <v>1861073</v>
      </c>
      <c r="AQ37" s="105">
        <f t="shared" si="6"/>
        <v>1399192</v>
      </c>
      <c r="AR37" s="100">
        <v>0</v>
      </c>
      <c r="AS37" s="100">
        <v>0</v>
      </c>
      <c r="AT37" s="100">
        <f t="shared" si="23"/>
        <v>25800514</v>
      </c>
      <c r="AU37" s="100">
        <f t="shared" si="24"/>
        <v>23251731</v>
      </c>
      <c r="AV37" s="109"/>
      <c r="AW37" s="110"/>
      <c r="AX37" s="110"/>
      <c r="AY37" s="110"/>
      <c r="AZ37" s="110"/>
      <c r="BA37" s="110"/>
    </row>
    <row r="38" spans="1:53" ht="13.5" thickBot="1">
      <c r="A38" s="94" t="s">
        <v>175</v>
      </c>
      <c r="B38" s="12" t="s">
        <v>38</v>
      </c>
      <c r="C38" s="12" t="s">
        <v>65</v>
      </c>
      <c r="D38" s="100">
        <v>253457</v>
      </c>
      <c r="E38" s="100">
        <v>173143</v>
      </c>
      <c r="F38" s="100">
        <v>9867</v>
      </c>
      <c r="G38" s="100">
        <v>4000</v>
      </c>
      <c r="H38" s="100">
        <v>44800</v>
      </c>
      <c r="I38" s="100">
        <v>41873</v>
      </c>
      <c r="J38" s="100">
        <v>700</v>
      </c>
      <c r="K38" s="100">
        <v>125</v>
      </c>
      <c r="L38" s="105">
        <f t="shared" si="0"/>
        <v>55367</v>
      </c>
      <c r="M38" s="105">
        <f t="shared" si="1"/>
        <v>45998</v>
      </c>
      <c r="N38" s="105">
        <v>2316807</v>
      </c>
      <c r="O38" s="105">
        <v>2078576</v>
      </c>
      <c r="P38" s="105">
        <v>359766</v>
      </c>
      <c r="Q38" s="105">
        <v>357804</v>
      </c>
      <c r="R38" s="100">
        <v>315339</v>
      </c>
      <c r="S38" s="100">
        <v>273275</v>
      </c>
      <c r="T38" s="100">
        <v>12672534</v>
      </c>
      <c r="U38" s="100">
        <v>8278294</v>
      </c>
      <c r="V38" s="100">
        <v>155299</v>
      </c>
      <c r="W38" s="100">
        <v>56767</v>
      </c>
      <c r="X38" s="105">
        <f t="shared" si="9"/>
        <v>12827833</v>
      </c>
      <c r="Y38" s="105">
        <f t="shared" si="10"/>
        <v>8335061</v>
      </c>
      <c r="Z38" s="100">
        <v>80000</v>
      </c>
      <c r="AA38" s="100">
        <v>0</v>
      </c>
      <c r="AB38" s="100">
        <v>272103</v>
      </c>
      <c r="AC38" s="100">
        <v>262250</v>
      </c>
      <c r="AD38" s="100">
        <v>132697</v>
      </c>
      <c r="AE38" s="100">
        <v>127234</v>
      </c>
      <c r="AF38" s="103">
        <f t="shared" si="7"/>
        <v>484800</v>
      </c>
      <c r="AG38" s="103">
        <f t="shared" si="8"/>
        <v>389484</v>
      </c>
      <c r="AH38" s="100">
        <v>0</v>
      </c>
      <c r="AI38" s="100">
        <v>0</v>
      </c>
      <c r="AJ38" s="100">
        <v>15608</v>
      </c>
      <c r="AK38" s="100">
        <v>66</v>
      </c>
      <c r="AL38" s="100">
        <v>0</v>
      </c>
      <c r="AM38" s="100">
        <v>0</v>
      </c>
      <c r="AN38" s="100">
        <v>494358</v>
      </c>
      <c r="AO38" s="100">
        <v>478394</v>
      </c>
      <c r="AP38" s="105">
        <f t="shared" si="5"/>
        <v>509966</v>
      </c>
      <c r="AQ38" s="105">
        <f t="shared" si="6"/>
        <v>478460</v>
      </c>
      <c r="AR38" s="100">
        <v>0</v>
      </c>
      <c r="AS38" s="100">
        <v>0</v>
      </c>
      <c r="AT38" s="100">
        <f t="shared" si="23"/>
        <v>17123335</v>
      </c>
      <c r="AU38" s="100">
        <f t="shared" si="24"/>
        <v>12131801</v>
      </c>
      <c r="AV38" s="109"/>
      <c r="AW38" s="110"/>
      <c r="AX38" s="110"/>
      <c r="AY38" s="110"/>
      <c r="AZ38" s="110"/>
      <c r="BA38" s="110"/>
    </row>
    <row r="39" spans="1:53" ht="13.5" thickBot="1">
      <c r="A39" s="94" t="s">
        <v>176</v>
      </c>
      <c r="B39" s="12" t="s">
        <v>38</v>
      </c>
      <c r="C39" s="12" t="s">
        <v>61</v>
      </c>
      <c r="D39" s="100">
        <v>3135268</v>
      </c>
      <c r="E39" s="100">
        <v>2609918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5">
        <f t="shared" si="0"/>
        <v>0</v>
      </c>
      <c r="M39" s="105">
        <f t="shared" si="1"/>
        <v>0</v>
      </c>
      <c r="N39" s="105">
        <v>214713</v>
      </c>
      <c r="O39" s="105">
        <v>182293</v>
      </c>
      <c r="P39" s="105">
        <v>26016</v>
      </c>
      <c r="Q39" s="105">
        <v>25471</v>
      </c>
      <c r="R39" s="100">
        <v>11687</v>
      </c>
      <c r="S39" s="100">
        <v>8022</v>
      </c>
      <c r="T39" s="100">
        <v>1584</v>
      </c>
      <c r="U39" s="100">
        <v>1423</v>
      </c>
      <c r="V39" s="100">
        <v>98830</v>
      </c>
      <c r="W39" s="100">
        <v>94692</v>
      </c>
      <c r="X39" s="105">
        <f t="shared" si="9"/>
        <v>100414</v>
      </c>
      <c r="Y39" s="105">
        <f t="shared" si="10"/>
        <v>96115</v>
      </c>
      <c r="Z39" s="100">
        <v>10000</v>
      </c>
      <c r="AA39" s="100">
        <v>0</v>
      </c>
      <c r="AB39" s="100">
        <v>47425</v>
      </c>
      <c r="AC39" s="100">
        <v>44412</v>
      </c>
      <c r="AD39" s="100">
        <v>17562</v>
      </c>
      <c r="AE39" s="100">
        <v>15259</v>
      </c>
      <c r="AF39" s="103">
        <f t="shared" si="7"/>
        <v>74987</v>
      </c>
      <c r="AG39" s="103">
        <f t="shared" si="8"/>
        <v>59671</v>
      </c>
      <c r="AH39" s="100">
        <v>0</v>
      </c>
      <c r="AI39" s="100">
        <v>0</v>
      </c>
      <c r="AJ39" s="100">
        <v>200</v>
      </c>
      <c r="AK39" s="100">
        <v>92</v>
      </c>
      <c r="AL39" s="100">
        <v>0</v>
      </c>
      <c r="AM39" s="100">
        <v>0</v>
      </c>
      <c r="AN39" s="100">
        <v>626690</v>
      </c>
      <c r="AO39" s="100">
        <v>623792</v>
      </c>
      <c r="AP39" s="105">
        <f t="shared" si="5"/>
        <v>626890</v>
      </c>
      <c r="AQ39" s="105">
        <f t="shared" si="6"/>
        <v>623884</v>
      </c>
      <c r="AR39" s="100">
        <v>0</v>
      </c>
      <c r="AS39" s="100">
        <v>0</v>
      </c>
      <c r="AT39" s="100">
        <f t="shared" si="23"/>
        <v>4189975</v>
      </c>
      <c r="AU39" s="100">
        <f t="shared" si="24"/>
        <v>3605374</v>
      </c>
      <c r="AV39" s="109"/>
      <c r="AW39" s="110"/>
      <c r="AX39" s="110"/>
      <c r="AY39" s="110"/>
      <c r="AZ39" s="110"/>
      <c r="BA39" s="110"/>
    </row>
    <row r="40" spans="1:53" ht="13.5" thickBot="1">
      <c r="A40" s="94" t="s">
        <v>177</v>
      </c>
      <c r="B40" s="12" t="s">
        <v>38</v>
      </c>
      <c r="C40" s="12" t="s">
        <v>158</v>
      </c>
      <c r="D40" s="100">
        <v>28741</v>
      </c>
      <c r="E40" s="100">
        <v>25274</v>
      </c>
      <c r="F40" s="100">
        <v>4500</v>
      </c>
      <c r="G40" s="100">
        <v>714</v>
      </c>
      <c r="H40" s="100">
        <v>6200</v>
      </c>
      <c r="I40" s="100">
        <v>5078</v>
      </c>
      <c r="J40" s="100">
        <v>0</v>
      </c>
      <c r="K40" s="100">
        <v>0</v>
      </c>
      <c r="L40" s="105">
        <f t="shared" si="0"/>
        <v>10700</v>
      </c>
      <c r="M40" s="105">
        <f t="shared" si="1"/>
        <v>5792</v>
      </c>
      <c r="N40" s="105">
        <v>71567</v>
      </c>
      <c r="O40" s="105">
        <v>46485</v>
      </c>
      <c r="P40" s="105">
        <v>2260</v>
      </c>
      <c r="Q40" s="105">
        <v>1891</v>
      </c>
      <c r="R40" s="100">
        <v>19347</v>
      </c>
      <c r="S40" s="100">
        <v>14435</v>
      </c>
      <c r="T40" s="100">
        <v>2010</v>
      </c>
      <c r="U40" s="100">
        <v>218</v>
      </c>
      <c r="V40" s="100">
        <v>6000</v>
      </c>
      <c r="W40" s="100">
        <v>948</v>
      </c>
      <c r="X40" s="105">
        <f t="shared" si="9"/>
        <v>8010</v>
      </c>
      <c r="Y40" s="105">
        <f t="shared" si="10"/>
        <v>1166</v>
      </c>
      <c r="Z40" s="100">
        <v>80</v>
      </c>
      <c r="AA40" s="100">
        <v>0</v>
      </c>
      <c r="AB40" s="100">
        <v>100</v>
      </c>
      <c r="AC40" s="100">
        <v>40</v>
      </c>
      <c r="AD40" s="100">
        <v>40828</v>
      </c>
      <c r="AE40" s="100">
        <v>34564</v>
      </c>
      <c r="AF40" s="103">
        <f t="shared" si="7"/>
        <v>41008</v>
      </c>
      <c r="AG40" s="103">
        <f t="shared" si="8"/>
        <v>34604</v>
      </c>
      <c r="AH40" s="100">
        <v>0</v>
      </c>
      <c r="AI40" s="100">
        <v>0</v>
      </c>
      <c r="AJ40" s="100">
        <v>800</v>
      </c>
      <c r="AK40" s="100">
        <v>38</v>
      </c>
      <c r="AL40" s="100">
        <v>2000</v>
      </c>
      <c r="AM40" s="100">
        <v>1475</v>
      </c>
      <c r="AN40" s="100">
        <v>8430</v>
      </c>
      <c r="AO40" s="100">
        <v>4430</v>
      </c>
      <c r="AP40" s="105">
        <f t="shared" si="5"/>
        <v>11230</v>
      </c>
      <c r="AQ40" s="105">
        <f t="shared" si="6"/>
        <v>5943</v>
      </c>
      <c r="AR40" s="100">
        <v>0</v>
      </c>
      <c r="AS40" s="100">
        <v>0</v>
      </c>
      <c r="AT40" s="100">
        <f t="shared" si="23"/>
        <v>192863</v>
      </c>
      <c r="AU40" s="100">
        <f t="shared" si="24"/>
        <v>135590</v>
      </c>
      <c r="AV40" s="109"/>
      <c r="AW40" s="110"/>
      <c r="AX40" s="110"/>
      <c r="AY40" s="110"/>
      <c r="AZ40" s="110"/>
      <c r="BA40" s="110"/>
    </row>
    <row r="41" spans="1:53" ht="13.5" thickBot="1">
      <c r="A41" s="94" t="s">
        <v>178</v>
      </c>
      <c r="B41" s="12" t="s">
        <v>38</v>
      </c>
      <c r="C41" s="12" t="s">
        <v>160</v>
      </c>
      <c r="D41" s="100">
        <v>29577</v>
      </c>
      <c r="E41" s="100">
        <v>29412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5">
        <f t="shared" si="0"/>
        <v>0</v>
      </c>
      <c r="M41" s="105">
        <f t="shared" si="1"/>
        <v>0</v>
      </c>
      <c r="N41" s="105">
        <v>145091</v>
      </c>
      <c r="O41" s="105">
        <v>66881</v>
      </c>
      <c r="P41" s="105">
        <v>0</v>
      </c>
      <c r="Q41" s="105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5">
        <f t="shared" si="9"/>
        <v>0</v>
      </c>
      <c r="Y41" s="105">
        <f t="shared" si="10"/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21426</v>
      </c>
      <c r="AE41" s="100">
        <v>19325</v>
      </c>
      <c r="AF41" s="103">
        <f t="shared" si="7"/>
        <v>21426</v>
      </c>
      <c r="AG41" s="103">
        <f t="shared" si="8"/>
        <v>19325</v>
      </c>
      <c r="AH41" s="100">
        <v>0</v>
      </c>
      <c r="AI41" s="100">
        <v>0</v>
      </c>
      <c r="AJ41" s="100">
        <v>0</v>
      </c>
      <c r="AK41" s="100">
        <v>0</v>
      </c>
      <c r="AL41" s="100">
        <v>10710</v>
      </c>
      <c r="AM41" s="100">
        <v>8932</v>
      </c>
      <c r="AN41" s="100">
        <v>6787</v>
      </c>
      <c r="AO41" s="100">
        <v>1756</v>
      </c>
      <c r="AP41" s="105">
        <f t="shared" si="5"/>
        <v>17497</v>
      </c>
      <c r="AQ41" s="105">
        <f t="shared" si="6"/>
        <v>10688</v>
      </c>
      <c r="AR41" s="100">
        <v>0</v>
      </c>
      <c r="AS41" s="100">
        <v>0</v>
      </c>
      <c r="AT41" s="100">
        <f t="shared" si="23"/>
        <v>213591</v>
      </c>
      <c r="AU41" s="100">
        <f t="shared" si="24"/>
        <v>126306</v>
      </c>
      <c r="AV41" s="109"/>
      <c r="AW41" s="110"/>
      <c r="AX41" s="110"/>
      <c r="AY41" s="110"/>
      <c r="AZ41" s="110"/>
      <c r="BA41" s="110"/>
    </row>
    <row r="42" spans="1:53" ht="13.5" thickBot="1">
      <c r="A42" s="94" t="s">
        <v>179</v>
      </c>
      <c r="B42" s="12" t="s">
        <v>38</v>
      </c>
      <c r="C42" s="12" t="s">
        <v>93</v>
      </c>
      <c r="D42" s="100">
        <v>191953</v>
      </c>
      <c r="E42" s="100">
        <v>76016</v>
      </c>
      <c r="F42" s="100">
        <v>0</v>
      </c>
      <c r="G42" s="100">
        <v>0</v>
      </c>
      <c r="H42" s="100">
        <v>1000</v>
      </c>
      <c r="I42" s="100">
        <v>0</v>
      </c>
      <c r="J42" s="100">
        <v>0</v>
      </c>
      <c r="K42" s="100">
        <v>0</v>
      </c>
      <c r="L42" s="105">
        <f t="shared" si="0"/>
        <v>1000</v>
      </c>
      <c r="M42" s="105">
        <f t="shared" si="1"/>
        <v>0</v>
      </c>
      <c r="N42" s="105">
        <v>23061</v>
      </c>
      <c r="O42" s="105">
        <v>17358</v>
      </c>
      <c r="P42" s="105">
        <v>882</v>
      </c>
      <c r="Q42" s="105">
        <v>583</v>
      </c>
      <c r="R42" s="100">
        <v>14852</v>
      </c>
      <c r="S42" s="100">
        <v>3484</v>
      </c>
      <c r="T42" s="100">
        <v>16312</v>
      </c>
      <c r="U42" s="100">
        <v>9490</v>
      </c>
      <c r="V42" s="100">
        <v>89733</v>
      </c>
      <c r="W42" s="100">
        <v>44061</v>
      </c>
      <c r="X42" s="105">
        <f t="shared" si="9"/>
        <v>106045</v>
      </c>
      <c r="Y42" s="105">
        <f t="shared" si="10"/>
        <v>53551</v>
      </c>
      <c r="Z42" s="100">
        <v>0</v>
      </c>
      <c r="AA42" s="100">
        <v>0</v>
      </c>
      <c r="AB42" s="100">
        <v>650</v>
      </c>
      <c r="AC42" s="100">
        <v>575</v>
      </c>
      <c r="AD42" s="100">
        <v>2734</v>
      </c>
      <c r="AE42" s="100">
        <v>1787</v>
      </c>
      <c r="AF42" s="103">
        <f t="shared" si="7"/>
        <v>3384</v>
      </c>
      <c r="AG42" s="103">
        <f t="shared" si="8"/>
        <v>2362</v>
      </c>
      <c r="AH42" s="100">
        <v>0</v>
      </c>
      <c r="AI42" s="100">
        <v>0</v>
      </c>
      <c r="AJ42" s="100">
        <v>1000</v>
      </c>
      <c r="AK42" s="100">
        <v>610</v>
      </c>
      <c r="AL42" s="100">
        <v>200</v>
      </c>
      <c r="AM42" s="100">
        <v>125</v>
      </c>
      <c r="AN42" s="100">
        <v>12400</v>
      </c>
      <c r="AO42" s="100">
        <v>6268</v>
      </c>
      <c r="AP42" s="105">
        <f t="shared" si="5"/>
        <v>13600</v>
      </c>
      <c r="AQ42" s="105">
        <f t="shared" si="6"/>
        <v>7003</v>
      </c>
      <c r="AR42" s="100">
        <v>0</v>
      </c>
      <c r="AS42" s="100">
        <v>0</v>
      </c>
      <c r="AT42" s="100">
        <f t="shared" si="23"/>
        <v>354777</v>
      </c>
      <c r="AU42" s="100">
        <f t="shared" si="24"/>
        <v>160357</v>
      </c>
      <c r="AV42" s="109"/>
      <c r="AW42" s="110"/>
      <c r="AX42" s="110"/>
      <c r="AY42" s="110"/>
      <c r="AZ42" s="110"/>
      <c r="BA42" s="110"/>
    </row>
    <row r="43" spans="1:53" ht="13.5" thickBot="1">
      <c r="A43" s="94" t="s">
        <v>251</v>
      </c>
      <c r="B43" s="111">
        <v>10</v>
      </c>
      <c r="C43" s="111">
        <v>63</v>
      </c>
      <c r="D43" s="100"/>
      <c r="E43" s="100"/>
      <c r="F43" s="100"/>
      <c r="G43" s="100"/>
      <c r="H43" s="100"/>
      <c r="I43" s="100"/>
      <c r="J43" s="100"/>
      <c r="K43" s="100"/>
      <c r="L43" s="105"/>
      <c r="M43" s="105"/>
      <c r="N43" s="105"/>
      <c r="O43" s="105"/>
      <c r="P43" s="105"/>
      <c r="Q43" s="105"/>
      <c r="R43" s="100"/>
      <c r="S43" s="100"/>
      <c r="T43" s="100"/>
      <c r="U43" s="100"/>
      <c r="V43" s="100"/>
      <c r="W43" s="100"/>
      <c r="X43" s="105"/>
      <c r="Y43" s="105"/>
      <c r="Z43" s="100"/>
      <c r="AA43" s="100"/>
      <c r="AB43" s="100"/>
      <c r="AC43" s="100"/>
      <c r="AD43" s="100"/>
      <c r="AE43" s="100"/>
      <c r="AF43" s="103"/>
      <c r="AG43" s="103"/>
      <c r="AH43" s="100"/>
      <c r="AI43" s="100"/>
      <c r="AJ43" s="100"/>
      <c r="AK43" s="100"/>
      <c r="AL43" s="100"/>
      <c r="AM43" s="100"/>
      <c r="AN43" s="100"/>
      <c r="AO43" s="100"/>
      <c r="AP43" s="105"/>
      <c r="AQ43" s="105"/>
      <c r="AR43" s="100">
        <v>454798</v>
      </c>
      <c r="AS43" s="100">
        <v>454776</v>
      </c>
      <c r="AT43" s="100">
        <f t="shared" si="23"/>
        <v>454798</v>
      </c>
      <c r="AU43" s="100">
        <f t="shared" si="24"/>
        <v>454776</v>
      </c>
      <c r="AV43" s="109"/>
      <c r="AW43" s="110"/>
      <c r="AX43" s="110"/>
      <c r="AY43" s="110"/>
      <c r="AZ43" s="110"/>
      <c r="BA43" s="110"/>
    </row>
    <row r="44" spans="1:53" ht="13.5" thickBot="1">
      <c r="A44" s="94" t="s">
        <v>247</v>
      </c>
      <c r="B44" s="111">
        <v>10</v>
      </c>
      <c r="C44" s="111">
        <v>69</v>
      </c>
      <c r="D44" s="100"/>
      <c r="E44" s="100"/>
      <c r="F44" s="100"/>
      <c r="G44" s="100"/>
      <c r="H44" s="100"/>
      <c r="I44" s="100"/>
      <c r="J44" s="100"/>
      <c r="K44" s="100"/>
      <c r="L44" s="105"/>
      <c r="M44" s="105"/>
      <c r="N44" s="105">
        <v>200</v>
      </c>
      <c r="O44" s="105">
        <v>0</v>
      </c>
      <c r="P44" s="105">
        <v>0</v>
      </c>
      <c r="Q44" s="105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5">
        <f t="shared" si="9"/>
        <v>0</v>
      </c>
      <c r="Y44" s="105">
        <f t="shared" si="10"/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3">
        <f t="shared" si="7"/>
        <v>0</v>
      </c>
      <c r="AG44" s="103">
        <f t="shared" si="8"/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5">
        <f t="shared" si="5"/>
        <v>0</v>
      </c>
      <c r="AQ44" s="105">
        <f t="shared" si="6"/>
        <v>0</v>
      </c>
      <c r="AR44" s="100"/>
      <c r="AS44" s="100"/>
      <c r="AT44" s="100">
        <f t="shared" si="23"/>
        <v>200</v>
      </c>
      <c r="AU44" s="100">
        <f t="shared" si="24"/>
        <v>0</v>
      </c>
      <c r="AV44" s="109"/>
      <c r="AW44" s="110"/>
      <c r="AX44" s="110"/>
      <c r="AY44" s="110"/>
      <c r="AZ44" s="110"/>
      <c r="BA44" s="110"/>
    </row>
    <row r="45" spans="1:53" ht="26.25" thickBot="1">
      <c r="A45" s="94" t="s">
        <v>180</v>
      </c>
      <c r="B45" s="12" t="s">
        <v>38</v>
      </c>
      <c r="C45" s="12" t="s">
        <v>108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5">
        <f t="shared" si="0"/>
        <v>0</v>
      </c>
      <c r="M45" s="105">
        <f t="shared" si="1"/>
        <v>0</v>
      </c>
      <c r="N45" s="105">
        <v>0</v>
      </c>
      <c r="O45" s="105">
        <v>0</v>
      </c>
      <c r="P45" s="105">
        <v>0</v>
      </c>
      <c r="Q45" s="105">
        <v>0</v>
      </c>
      <c r="R45" s="100">
        <v>611</v>
      </c>
      <c r="S45" s="100">
        <v>611</v>
      </c>
      <c r="T45" s="100">
        <v>0</v>
      </c>
      <c r="U45" s="100">
        <v>0</v>
      </c>
      <c r="V45" s="100">
        <v>200</v>
      </c>
      <c r="W45" s="100">
        <v>198</v>
      </c>
      <c r="X45" s="105">
        <f t="shared" si="9"/>
        <v>200</v>
      </c>
      <c r="Y45" s="105">
        <f t="shared" si="10"/>
        <v>198</v>
      </c>
      <c r="Z45" s="100">
        <v>0</v>
      </c>
      <c r="AA45" s="100">
        <v>0</v>
      </c>
      <c r="AB45" s="100">
        <v>0</v>
      </c>
      <c r="AC45" s="100">
        <v>0</v>
      </c>
      <c r="AD45" s="100">
        <v>1209</v>
      </c>
      <c r="AE45" s="100">
        <v>1185</v>
      </c>
      <c r="AF45" s="103">
        <f t="shared" si="7"/>
        <v>1209</v>
      </c>
      <c r="AG45" s="103">
        <f t="shared" si="8"/>
        <v>1185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540</v>
      </c>
      <c r="AO45" s="100">
        <v>536</v>
      </c>
      <c r="AP45" s="105">
        <f t="shared" si="5"/>
        <v>540</v>
      </c>
      <c r="AQ45" s="105">
        <f t="shared" si="6"/>
        <v>536</v>
      </c>
      <c r="AR45" s="100">
        <v>0</v>
      </c>
      <c r="AS45" s="100">
        <v>0</v>
      </c>
      <c r="AT45" s="100">
        <f t="shared" si="23"/>
        <v>2560</v>
      </c>
      <c r="AU45" s="100">
        <f t="shared" si="24"/>
        <v>2530</v>
      </c>
      <c r="AV45" s="109"/>
      <c r="AW45" s="110"/>
      <c r="AX45" s="110"/>
      <c r="AY45" s="110"/>
      <c r="AZ45" s="110"/>
      <c r="BA45" s="110"/>
    </row>
    <row r="46" spans="1:53" ht="13.5" thickBot="1">
      <c r="A46" s="94" t="s">
        <v>181</v>
      </c>
      <c r="B46" s="12" t="s">
        <v>38</v>
      </c>
      <c r="C46" s="12" t="s">
        <v>182</v>
      </c>
      <c r="D46" s="100">
        <v>682167</v>
      </c>
      <c r="E46" s="100">
        <v>681593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5">
        <f t="shared" si="0"/>
        <v>0</v>
      </c>
      <c r="M46" s="105">
        <f t="shared" si="1"/>
        <v>0</v>
      </c>
      <c r="N46" s="105">
        <v>19108</v>
      </c>
      <c r="O46" s="105">
        <v>15174</v>
      </c>
      <c r="P46" s="105">
        <v>250</v>
      </c>
      <c r="Q46" s="105">
        <v>250</v>
      </c>
      <c r="R46" s="100">
        <v>14</v>
      </c>
      <c r="S46" s="100">
        <v>7</v>
      </c>
      <c r="T46" s="100">
        <v>6500</v>
      </c>
      <c r="U46" s="100">
        <v>6410</v>
      </c>
      <c r="V46" s="100">
        <v>2000</v>
      </c>
      <c r="W46" s="100">
        <v>0</v>
      </c>
      <c r="X46" s="105">
        <f t="shared" si="9"/>
        <v>8500</v>
      </c>
      <c r="Y46" s="105">
        <f t="shared" si="10"/>
        <v>6410</v>
      </c>
      <c r="Z46" s="100">
        <v>20</v>
      </c>
      <c r="AA46" s="100">
        <v>17</v>
      </c>
      <c r="AB46" s="100">
        <v>218</v>
      </c>
      <c r="AC46" s="100">
        <v>203</v>
      </c>
      <c r="AD46" s="100">
        <v>297</v>
      </c>
      <c r="AE46" s="100">
        <v>289</v>
      </c>
      <c r="AF46" s="103">
        <f t="shared" si="7"/>
        <v>535</v>
      </c>
      <c r="AG46" s="103">
        <f t="shared" si="8"/>
        <v>509</v>
      </c>
      <c r="AH46" s="100">
        <v>0</v>
      </c>
      <c r="AI46" s="100">
        <v>0</v>
      </c>
      <c r="AJ46" s="100">
        <v>0</v>
      </c>
      <c r="AK46" s="100">
        <v>0</v>
      </c>
      <c r="AL46" s="100">
        <v>200</v>
      </c>
      <c r="AM46" s="100">
        <v>53</v>
      </c>
      <c r="AN46" s="100">
        <v>462820</v>
      </c>
      <c r="AO46" s="100">
        <v>462661</v>
      </c>
      <c r="AP46" s="105">
        <f t="shared" si="5"/>
        <v>463020</v>
      </c>
      <c r="AQ46" s="105">
        <f t="shared" si="6"/>
        <v>462714</v>
      </c>
      <c r="AR46" s="100">
        <v>0</v>
      </c>
      <c r="AS46" s="100">
        <v>0</v>
      </c>
      <c r="AT46" s="100">
        <f t="shared" si="23"/>
        <v>1173594</v>
      </c>
      <c r="AU46" s="100">
        <f t="shared" si="24"/>
        <v>1166657</v>
      </c>
      <c r="AV46" s="109"/>
      <c r="AW46" s="110"/>
      <c r="AX46" s="110"/>
      <c r="AY46" s="110"/>
      <c r="AZ46" s="110"/>
      <c r="BA46" s="110"/>
    </row>
    <row r="47" spans="1:53" ht="13.5" thickBot="1">
      <c r="A47" s="94" t="s">
        <v>183</v>
      </c>
      <c r="B47" s="12" t="s">
        <v>38</v>
      </c>
      <c r="C47" s="12" t="s">
        <v>184</v>
      </c>
      <c r="D47" s="100">
        <v>95082</v>
      </c>
      <c r="E47" s="100">
        <v>77285</v>
      </c>
      <c r="F47" s="100">
        <v>2800</v>
      </c>
      <c r="G47" s="100">
        <v>2139</v>
      </c>
      <c r="H47" s="100">
        <v>0</v>
      </c>
      <c r="I47" s="100">
        <v>0</v>
      </c>
      <c r="J47" s="100">
        <v>265442</v>
      </c>
      <c r="K47" s="100">
        <v>978</v>
      </c>
      <c r="L47" s="105">
        <f t="shared" si="0"/>
        <v>268242</v>
      </c>
      <c r="M47" s="105">
        <f t="shared" si="1"/>
        <v>3117</v>
      </c>
      <c r="N47" s="105">
        <v>718231</v>
      </c>
      <c r="O47" s="105">
        <v>6843</v>
      </c>
      <c r="P47" s="105">
        <v>4195</v>
      </c>
      <c r="Q47" s="105">
        <v>4188</v>
      </c>
      <c r="R47" s="100">
        <v>40279</v>
      </c>
      <c r="S47" s="100">
        <v>31752</v>
      </c>
      <c r="T47" s="100">
        <v>0</v>
      </c>
      <c r="U47" s="100">
        <v>0</v>
      </c>
      <c r="V47" s="100">
        <v>0</v>
      </c>
      <c r="W47" s="100">
        <v>0</v>
      </c>
      <c r="X47" s="105">
        <f t="shared" si="9"/>
        <v>0</v>
      </c>
      <c r="Y47" s="105">
        <f t="shared" si="10"/>
        <v>0</v>
      </c>
      <c r="Z47" s="100">
        <v>0</v>
      </c>
      <c r="AA47" s="100">
        <v>0</v>
      </c>
      <c r="AB47" s="100">
        <v>27827</v>
      </c>
      <c r="AC47" s="100">
        <v>9569</v>
      </c>
      <c r="AD47" s="100">
        <v>214879</v>
      </c>
      <c r="AE47" s="100">
        <v>16803</v>
      </c>
      <c r="AF47" s="103">
        <f t="shared" si="7"/>
        <v>242706</v>
      </c>
      <c r="AG47" s="103">
        <f t="shared" si="8"/>
        <v>26372</v>
      </c>
      <c r="AH47" s="100">
        <v>0</v>
      </c>
      <c r="AI47" s="100">
        <v>0</v>
      </c>
      <c r="AJ47" s="100">
        <v>0</v>
      </c>
      <c r="AK47" s="100">
        <v>0</v>
      </c>
      <c r="AL47" s="100">
        <v>101941</v>
      </c>
      <c r="AM47" s="100">
        <v>8915</v>
      </c>
      <c r="AN47" s="100">
        <v>1798195</v>
      </c>
      <c r="AO47" s="100">
        <v>23229</v>
      </c>
      <c r="AP47" s="105">
        <f t="shared" si="5"/>
        <v>1900136</v>
      </c>
      <c r="AQ47" s="105">
        <f t="shared" si="6"/>
        <v>32144</v>
      </c>
      <c r="AR47" s="100">
        <v>0</v>
      </c>
      <c r="AS47" s="100">
        <v>0</v>
      </c>
      <c r="AT47" s="100">
        <f t="shared" si="23"/>
        <v>3268871</v>
      </c>
      <c r="AU47" s="100">
        <f t="shared" si="24"/>
        <v>181701</v>
      </c>
      <c r="AV47" s="109"/>
      <c r="AW47" s="110"/>
      <c r="AX47" s="110"/>
      <c r="AY47" s="110"/>
      <c r="AZ47" s="110"/>
      <c r="BA47" s="110"/>
    </row>
    <row r="48" spans="1:53" s="120" customFormat="1" ht="13.5" thickBot="1">
      <c r="A48" s="101" t="s">
        <v>187</v>
      </c>
      <c r="B48" s="102" t="s">
        <v>61</v>
      </c>
      <c r="C48" s="102" t="s">
        <v>3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6">
        <f t="shared" si="0"/>
        <v>0</v>
      </c>
      <c r="M48" s="106">
        <f t="shared" si="1"/>
        <v>0</v>
      </c>
      <c r="N48" s="106">
        <v>778579</v>
      </c>
      <c r="O48" s="106">
        <v>441125</v>
      </c>
      <c r="P48" s="106">
        <v>0</v>
      </c>
      <c r="Q48" s="106">
        <v>0</v>
      </c>
      <c r="R48" s="103">
        <v>78300</v>
      </c>
      <c r="S48" s="103">
        <v>76159</v>
      </c>
      <c r="T48" s="103">
        <v>0</v>
      </c>
      <c r="U48" s="103">
        <v>0</v>
      </c>
      <c r="V48" s="103"/>
      <c r="W48" s="103"/>
      <c r="X48" s="105">
        <f t="shared" si="9"/>
        <v>0</v>
      </c>
      <c r="Y48" s="105">
        <f t="shared" si="10"/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f t="shared" si="7"/>
        <v>0</v>
      </c>
      <c r="AG48" s="103">
        <f t="shared" si="8"/>
        <v>0</v>
      </c>
      <c r="AH48" s="103">
        <v>0</v>
      </c>
      <c r="AI48" s="103">
        <v>0</v>
      </c>
      <c r="AJ48" s="103"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6">
        <f t="shared" si="5"/>
        <v>0</v>
      </c>
      <c r="AQ48" s="106">
        <f t="shared" si="6"/>
        <v>0</v>
      </c>
      <c r="AR48" s="103">
        <v>0</v>
      </c>
      <c r="AS48" s="103">
        <v>0</v>
      </c>
      <c r="AT48" s="103">
        <f>D48+L48+N48+P48+R48+X48+AF48+AP48+AR48</f>
        <v>856879</v>
      </c>
      <c r="AU48" s="103">
        <f>E48+M48+O48+Q48+S48+Y48+AG48+AQ48+AS48</f>
        <v>517284</v>
      </c>
      <c r="AV48" s="124"/>
      <c r="AW48" s="125"/>
      <c r="AX48" s="125"/>
      <c r="AY48" s="125"/>
      <c r="AZ48" s="125"/>
      <c r="BA48" s="125"/>
    </row>
    <row r="49" spans="1:53" s="120" customFormat="1" ht="13.5" thickBot="1">
      <c r="A49" s="101" t="s">
        <v>188</v>
      </c>
      <c r="B49" s="102" t="s">
        <v>189</v>
      </c>
      <c r="C49" s="102" t="s">
        <v>3</v>
      </c>
      <c r="D49" s="103">
        <f>SUM(D50:D51)</f>
        <v>30000</v>
      </c>
      <c r="E49" s="103">
        <f>SUM(E50:E51)</f>
        <v>30000</v>
      </c>
      <c r="F49" s="103">
        <f aca="true" t="shared" si="25" ref="F49:K49">SUM(F50:F51)</f>
        <v>0</v>
      </c>
      <c r="G49" s="103">
        <f t="shared" si="25"/>
        <v>0</v>
      </c>
      <c r="H49" s="103">
        <f t="shared" si="25"/>
        <v>0</v>
      </c>
      <c r="I49" s="103">
        <f t="shared" si="25"/>
        <v>0</v>
      </c>
      <c r="J49" s="103">
        <f t="shared" si="25"/>
        <v>0</v>
      </c>
      <c r="K49" s="103">
        <f t="shared" si="25"/>
        <v>0</v>
      </c>
      <c r="L49" s="106">
        <f t="shared" si="0"/>
        <v>0</v>
      </c>
      <c r="M49" s="106">
        <f t="shared" si="1"/>
        <v>0</v>
      </c>
      <c r="N49" s="106">
        <v>0</v>
      </c>
      <c r="O49" s="106">
        <v>0</v>
      </c>
      <c r="P49" s="106">
        <f aca="true" t="shared" si="26" ref="P49:W49">SUM(P50:P51)</f>
        <v>528150</v>
      </c>
      <c r="Q49" s="106">
        <f t="shared" si="26"/>
        <v>488692</v>
      </c>
      <c r="R49" s="106">
        <f t="shared" si="26"/>
        <v>3523462</v>
      </c>
      <c r="S49" s="106">
        <f t="shared" si="26"/>
        <v>3373893</v>
      </c>
      <c r="T49" s="106">
        <f t="shared" si="26"/>
        <v>0</v>
      </c>
      <c r="U49" s="106">
        <f t="shared" si="26"/>
        <v>0</v>
      </c>
      <c r="V49" s="106">
        <f t="shared" si="26"/>
        <v>0</v>
      </c>
      <c r="W49" s="106">
        <f t="shared" si="26"/>
        <v>0</v>
      </c>
      <c r="X49" s="105">
        <f t="shared" si="9"/>
        <v>0</v>
      </c>
      <c r="Y49" s="105">
        <f t="shared" si="10"/>
        <v>0</v>
      </c>
      <c r="Z49" s="106">
        <f aca="true" t="shared" si="27" ref="Z49:AE49">SUM(Z50:Z51)</f>
        <v>0</v>
      </c>
      <c r="AA49" s="106">
        <f t="shared" si="27"/>
        <v>0</v>
      </c>
      <c r="AB49" s="106">
        <f t="shared" si="27"/>
        <v>0</v>
      </c>
      <c r="AC49" s="106">
        <f t="shared" si="27"/>
        <v>0</v>
      </c>
      <c r="AD49" s="106">
        <f t="shared" si="27"/>
        <v>0</v>
      </c>
      <c r="AE49" s="106">
        <f t="shared" si="27"/>
        <v>0</v>
      </c>
      <c r="AF49" s="103">
        <f t="shared" si="7"/>
        <v>0</v>
      </c>
      <c r="AG49" s="103">
        <f t="shared" si="8"/>
        <v>0</v>
      </c>
      <c r="AH49" s="106">
        <f aca="true" t="shared" si="28" ref="AH49:AO49">SUM(AH50:AH51)</f>
        <v>0</v>
      </c>
      <c r="AI49" s="106">
        <f t="shared" si="28"/>
        <v>0</v>
      </c>
      <c r="AJ49" s="106">
        <f t="shared" si="28"/>
        <v>0</v>
      </c>
      <c r="AK49" s="106">
        <f t="shared" si="28"/>
        <v>0</v>
      </c>
      <c r="AL49" s="106">
        <f t="shared" si="28"/>
        <v>0</v>
      </c>
      <c r="AM49" s="106">
        <f t="shared" si="28"/>
        <v>0</v>
      </c>
      <c r="AN49" s="106">
        <f t="shared" si="28"/>
        <v>0</v>
      </c>
      <c r="AO49" s="106">
        <f t="shared" si="28"/>
        <v>0</v>
      </c>
      <c r="AP49" s="106">
        <f t="shared" si="5"/>
        <v>0</v>
      </c>
      <c r="AQ49" s="106">
        <f t="shared" si="6"/>
        <v>0</v>
      </c>
      <c r="AR49" s="103">
        <f>SUM(AR50:AR51)</f>
        <v>0</v>
      </c>
      <c r="AS49" s="103">
        <f>SUM(AS50:AS51)</f>
        <v>0</v>
      </c>
      <c r="AT49" s="103">
        <f>SUM(AT50:AT51)</f>
        <v>4081612</v>
      </c>
      <c r="AU49" s="103">
        <f>SUM(AU50:AU51)</f>
        <v>3892585</v>
      </c>
      <c r="AV49" s="124"/>
      <c r="AW49" s="125"/>
      <c r="AX49" s="125"/>
      <c r="AY49" s="125"/>
      <c r="AZ49" s="125"/>
      <c r="BA49" s="125"/>
    </row>
    <row r="50" spans="1:53" ht="13.5" thickBot="1">
      <c r="A50" s="94" t="s">
        <v>190</v>
      </c>
      <c r="B50" s="12" t="s">
        <v>189</v>
      </c>
      <c r="C50" s="12" t="s">
        <v>170</v>
      </c>
      <c r="D50" s="100">
        <v>30000</v>
      </c>
      <c r="E50" s="100">
        <v>30000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5">
        <f t="shared" si="0"/>
        <v>0</v>
      </c>
      <c r="M50" s="105">
        <f t="shared" si="1"/>
        <v>0</v>
      </c>
      <c r="N50" s="105">
        <v>0</v>
      </c>
      <c r="O50" s="105">
        <v>0</v>
      </c>
      <c r="P50" s="105">
        <v>528150</v>
      </c>
      <c r="Q50" s="105">
        <v>488692</v>
      </c>
      <c r="R50" s="100">
        <v>270000</v>
      </c>
      <c r="S50" s="100">
        <v>266940</v>
      </c>
      <c r="T50" s="100">
        <v>0</v>
      </c>
      <c r="U50" s="100">
        <v>0</v>
      </c>
      <c r="V50" s="100"/>
      <c r="W50" s="100"/>
      <c r="X50" s="105">
        <f t="shared" si="9"/>
        <v>0</v>
      </c>
      <c r="Y50" s="105">
        <f t="shared" si="10"/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3">
        <f t="shared" si="7"/>
        <v>0</v>
      </c>
      <c r="AG50" s="103">
        <f t="shared" si="8"/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5">
        <f t="shared" si="5"/>
        <v>0</v>
      </c>
      <c r="AQ50" s="105">
        <f t="shared" si="6"/>
        <v>0</v>
      </c>
      <c r="AR50" s="100">
        <v>0</v>
      </c>
      <c r="AS50" s="100">
        <v>0</v>
      </c>
      <c r="AT50" s="100">
        <f>D50+L50+N50+P50+R50+X50+AF50+AP50+AR50</f>
        <v>828150</v>
      </c>
      <c r="AU50" s="100">
        <f>E50+M50+O50+Q50+S50+Y50+AG50+AQ50+AS50</f>
        <v>785632</v>
      </c>
      <c r="AV50" s="109"/>
      <c r="AW50" s="110"/>
      <c r="AX50" s="110"/>
      <c r="AY50" s="110"/>
      <c r="AZ50" s="110"/>
      <c r="BA50" s="110"/>
    </row>
    <row r="51" spans="1:53" ht="13.5" thickBot="1">
      <c r="A51" s="94" t="s">
        <v>191</v>
      </c>
      <c r="B51" s="12" t="s">
        <v>189</v>
      </c>
      <c r="C51" s="12" t="s">
        <v>26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5">
        <f t="shared" si="0"/>
        <v>0</v>
      </c>
      <c r="M51" s="105">
        <f t="shared" si="1"/>
        <v>0</v>
      </c>
      <c r="N51" s="105">
        <v>0</v>
      </c>
      <c r="O51" s="105">
        <v>0</v>
      </c>
      <c r="P51" s="105">
        <v>0</v>
      </c>
      <c r="Q51" s="105">
        <v>0</v>
      </c>
      <c r="R51" s="100">
        <v>3253462</v>
      </c>
      <c r="S51" s="100">
        <v>3106953</v>
      </c>
      <c r="T51" s="100">
        <v>0</v>
      </c>
      <c r="U51" s="100">
        <v>0</v>
      </c>
      <c r="V51" s="100"/>
      <c r="W51" s="100"/>
      <c r="X51" s="105">
        <f t="shared" si="9"/>
        <v>0</v>
      </c>
      <c r="Y51" s="105">
        <f t="shared" si="10"/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3">
        <f t="shared" si="7"/>
        <v>0</v>
      </c>
      <c r="AG51" s="103">
        <f t="shared" si="8"/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5">
        <f t="shared" si="5"/>
        <v>0</v>
      </c>
      <c r="AQ51" s="105">
        <f t="shared" si="6"/>
        <v>0</v>
      </c>
      <c r="AR51" s="100">
        <v>0</v>
      </c>
      <c r="AS51" s="100">
        <v>0</v>
      </c>
      <c r="AT51" s="100">
        <f>D51+L51+N51+P51+R51+X51+AF51+AP51+AR51</f>
        <v>3253462</v>
      </c>
      <c r="AU51" s="100">
        <f>E51+M51+O51+Q51+S51+Y51+AG51+AQ51+AS51</f>
        <v>3106953</v>
      </c>
      <c r="AV51" s="109"/>
      <c r="AW51" s="110"/>
      <c r="AX51" s="110"/>
      <c r="AY51" s="110"/>
      <c r="AZ51" s="110"/>
      <c r="BA51" s="110"/>
    </row>
    <row r="52" spans="1:53" s="120" customFormat="1" ht="13.5" thickBot="1">
      <c r="A52" s="101" t="s">
        <v>192</v>
      </c>
      <c r="B52" s="102" t="s">
        <v>17</v>
      </c>
      <c r="C52" s="102" t="s">
        <v>17</v>
      </c>
      <c r="D52" s="103">
        <f aca="true" t="shared" si="29" ref="D52:K52">D14+D19+D25+D30+D61+D48+D49</f>
        <v>16149148</v>
      </c>
      <c r="E52" s="103">
        <f t="shared" si="29"/>
        <v>14401180</v>
      </c>
      <c r="F52" s="103">
        <f t="shared" si="29"/>
        <v>452557</v>
      </c>
      <c r="G52" s="103">
        <f t="shared" si="29"/>
        <v>353926</v>
      </c>
      <c r="H52" s="103">
        <f t="shared" si="29"/>
        <v>1900904</v>
      </c>
      <c r="I52" s="103">
        <f t="shared" si="29"/>
        <v>1692036</v>
      </c>
      <c r="J52" s="103">
        <f t="shared" si="29"/>
        <v>935751</v>
      </c>
      <c r="K52" s="103">
        <f t="shared" si="29"/>
        <v>27251</v>
      </c>
      <c r="L52" s="106">
        <f t="shared" si="0"/>
        <v>3289212</v>
      </c>
      <c r="M52" s="106">
        <f t="shared" si="1"/>
        <v>2073213</v>
      </c>
      <c r="N52" s="103">
        <f aca="true" t="shared" si="30" ref="N52:W52">N14+N19+N25+N30+N61+N48+N49</f>
        <v>78628817</v>
      </c>
      <c r="O52" s="103">
        <f t="shared" si="30"/>
        <v>73016577</v>
      </c>
      <c r="P52" s="103">
        <f t="shared" si="30"/>
        <v>9654958</v>
      </c>
      <c r="Q52" s="103">
        <f t="shared" si="30"/>
        <v>9223795</v>
      </c>
      <c r="R52" s="103">
        <f t="shared" si="30"/>
        <v>11699758</v>
      </c>
      <c r="S52" s="103">
        <f t="shared" si="30"/>
        <v>10989141</v>
      </c>
      <c r="T52" s="103">
        <f t="shared" si="30"/>
        <v>16421883</v>
      </c>
      <c r="U52" s="103">
        <f t="shared" si="30"/>
        <v>11650643</v>
      </c>
      <c r="V52" s="103">
        <f t="shared" si="30"/>
        <v>28687789</v>
      </c>
      <c r="W52" s="103">
        <f t="shared" si="30"/>
        <v>27103365</v>
      </c>
      <c r="X52" s="106">
        <f t="shared" si="9"/>
        <v>45109672</v>
      </c>
      <c r="Y52" s="106">
        <f t="shared" si="10"/>
        <v>38754008</v>
      </c>
      <c r="Z52" s="103">
        <f aca="true" t="shared" si="31" ref="Z52:AE52">Z14+Z19+Z25+Z30+Z61+Z48+Z49</f>
        <v>143000</v>
      </c>
      <c r="AA52" s="103">
        <f t="shared" si="31"/>
        <v>34770</v>
      </c>
      <c r="AB52" s="103">
        <f t="shared" si="31"/>
        <v>1226444</v>
      </c>
      <c r="AC52" s="103">
        <f t="shared" si="31"/>
        <v>1014481</v>
      </c>
      <c r="AD52" s="103">
        <f t="shared" si="31"/>
        <v>6162119</v>
      </c>
      <c r="AE52" s="103">
        <f t="shared" si="31"/>
        <v>5756147</v>
      </c>
      <c r="AF52" s="103">
        <f t="shared" si="7"/>
        <v>7531563</v>
      </c>
      <c r="AG52" s="103">
        <f t="shared" si="8"/>
        <v>6805398</v>
      </c>
      <c r="AH52" s="103">
        <f>AH14+AH19+AH25+AH30+AH61+AH48+AH49</f>
        <v>0</v>
      </c>
      <c r="AI52" s="103">
        <f>AI14+AI19+AI25+AI30+AI61+AI48+AI49</f>
        <v>0</v>
      </c>
      <c r="AJ52" s="103">
        <f>AJ14+AJ19+AJ25+AJ30+AJ61+AJ48+AJ49</f>
        <v>1249638</v>
      </c>
      <c r="AK52" s="103">
        <f>AK14+AK19+AK25+AK30+AK61+AK48+AK49</f>
        <v>802672</v>
      </c>
      <c r="AL52" s="103">
        <f>AL14+AL19+AL25+AL30+AL61+AL48+AL49</f>
        <v>501281</v>
      </c>
      <c r="AM52" s="103">
        <f>AM14+AM19+AM25+AM30+AM48+AM49</f>
        <v>361815</v>
      </c>
      <c r="AN52" s="103">
        <f>AN14+AN19+AN25+AN30+AN48+AN49</f>
        <v>10521801</v>
      </c>
      <c r="AO52" s="103">
        <f>AO14+AO19+AO25+AO30+AO48+AO49</f>
        <v>8373856</v>
      </c>
      <c r="AP52" s="106">
        <f t="shared" si="5"/>
        <v>12272720</v>
      </c>
      <c r="AQ52" s="106">
        <f t="shared" si="6"/>
        <v>9538343</v>
      </c>
      <c r="AR52" s="103">
        <f>AR14+AR19+AR25+AR30+AR48+AR49</f>
        <v>454798</v>
      </c>
      <c r="AS52" s="103">
        <f>AS14+AS19+AS25+AS30+AS48+AS49</f>
        <v>454776</v>
      </c>
      <c r="AT52" s="103">
        <f>AT14+AT19+AT25+AT30+AT48+AT49</f>
        <v>184790646</v>
      </c>
      <c r="AU52" s="103">
        <f>AU14+AU19+AU25+AU30+AU48+AU49</f>
        <v>165256431</v>
      </c>
      <c r="AV52" s="124"/>
      <c r="AW52" s="125"/>
      <c r="AX52" s="125"/>
      <c r="AY52" s="125"/>
      <c r="AZ52" s="125"/>
      <c r="BA52" s="125"/>
    </row>
    <row r="53" spans="1:53" s="120" customFormat="1" ht="13.5" thickBot="1">
      <c r="A53" s="101" t="s">
        <v>193</v>
      </c>
      <c r="B53" s="102" t="s">
        <v>194</v>
      </c>
      <c r="C53" s="102" t="s">
        <v>3</v>
      </c>
      <c r="D53" s="103">
        <f>SUM(D54)</f>
        <v>0</v>
      </c>
      <c r="E53" s="103">
        <f>SUM(E54)</f>
        <v>0</v>
      </c>
      <c r="F53" s="103">
        <f aca="true" t="shared" si="32" ref="F53:K53">SUM(F54)</f>
        <v>0</v>
      </c>
      <c r="G53" s="103">
        <f t="shared" si="32"/>
        <v>0</v>
      </c>
      <c r="H53" s="103">
        <f t="shared" si="32"/>
        <v>0</v>
      </c>
      <c r="I53" s="103">
        <f t="shared" si="32"/>
        <v>0</v>
      </c>
      <c r="J53" s="103">
        <f t="shared" si="32"/>
        <v>0</v>
      </c>
      <c r="K53" s="103">
        <f t="shared" si="32"/>
        <v>0</v>
      </c>
      <c r="L53" s="105">
        <f t="shared" si="0"/>
        <v>0</v>
      </c>
      <c r="M53" s="105">
        <f t="shared" si="1"/>
        <v>0</v>
      </c>
      <c r="N53" s="103">
        <f>SUM(N54)</f>
        <v>0</v>
      </c>
      <c r="O53" s="103">
        <f>SUM(O54)</f>
        <v>0</v>
      </c>
      <c r="P53" s="103">
        <f aca="true" t="shared" si="33" ref="P53:AC53">SUM(P54:P55)</f>
        <v>-4035500</v>
      </c>
      <c r="Q53" s="103">
        <f t="shared" si="33"/>
        <v>-4035500</v>
      </c>
      <c r="R53" s="103">
        <f t="shared" si="33"/>
        <v>0</v>
      </c>
      <c r="S53" s="103">
        <f t="shared" si="33"/>
        <v>0</v>
      </c>
      <c r="T53" s="103">
        <f t="shared" si="33"/>
        <v>0</v>
      </c>
      <c r="U53" s="103">
        <f t="shared" si="33"/>
        <v>0</v>
      </c>
      <c r="V53" s="103">
        <f t="shared" si="33"/>
        <v>0</v>
      </c>
      <c r="W53" s="103">
        <f t="shared" si="33"/>
        <v>0</v>
      </c>
      <c r="X53" s="103">
        <f t="shared" si="33"/>
        <v>0</v>
      </c>
      <c r="Y53" s="103">
        <f t="shared" si="33"/>
        <v>0</v>
      </c>
      <c r="Z53" s="103">
        <f t="shared" si="33"/>
        <v>0</v>
      </c>
      <c r="AA53" s="103">
        <f t="shared" si="33"/>
        <v>0</v>
      </c>
      <c r="AB53" s="103">
        <f t="shared" si="33"/>
        <v>1500</v>
      </c>
      <c r="AC53" s="103">
        <f t="shared" si="33"/>
        <v>1500</v>
      </c>
      <c r="AD53" s="103">
        <v>0</v>
      </c>
      <c r="AE53" s="103">
        <v>0</v>
      </c>
      <c r="AF53" s="103">
        <f t="shared" si="7"/>
        <v>1500</v>
      </c>
      <c r="AG53" s="103">
        <f t="shared" si="8"/>
        <v>1500</v>
      </c>
      <c r="AH53" s="103">
        <f aca="true" t="shared" si="34" ref="AH53:AO53">SUM(AH54:AH55)</f>
        <v>0</v>
      </c>
      <c r="AI53" s="103">
        <f t="shared" si="34"/>
        <v>0</v>
      </c>
      <c r="AJ53" s="103">
        <f t="shared" si="34"/>
        <v>8246921</v>
      </c>
      <c r="AK53" s="103">
        <f t="shared" si="34"/>
        <v>7858411</v>
      </c>
      <c r="AL53" s="103">
        <f t="shared" si="34"/>
        <v>0</v>
      </c>
      <c r="AM53" s="103">
        <f t="shared" si="34"/>
        <v>0</v>
      </c>
      <c r="AN53" s="103">
        <f t="shared" si="34"/>
        <v>0</v>
      </c>
      <c r="AO53" s="103">
        <f t="shared" si="34"/>
        <v>0</v>
      </c>
      <c r="AP53" s="105">
        <f t="shared" si="5"/>
        <v>8246921</v>
      </c>
      <c r="AQ53" s="105">
        <f t="shared" si="6"/>
        <v>7858411</v>
      </c>
      <c r="AR53" s="103">
        <f>SUM(AR54:AR55)</f>
        <v>0</v>
      </c>
      <c r="AS53" s="103">
        <f>SUM(AS54:AS55)</f>
        <v>0</v>
      </c>
      <c r="AT53" s="103">
        <f>SUM(AT54:AT55)</f>
        <v>4212921</v>
      </c>
      <c r="AU53" s="103">
        <f>SUM(AU54:AU55)</f>
        <v>3824411</v>
      </c>
      <c r="AV53" s="124"/>
      <c r="AW53" s="125"/>
      <c r="AX53" s="125"/>
      <c r="AY53" s="125"/>
      <c r="AZ53" s="125"/>
      <c r="BA53" s="125"/>
    </row>
    <row r="54" spans="1:53" ht="13.5" thickBot="1">
      <c r="A54" s="94" t="s">
        <v>195</v>
      </c>
      <c r="B54" s="12" t="s">
        <v>194</v>
      </c>
      <c r="C54" s="12" t="s">
        <v>2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5">
        <f t="shared" si="0"/>
        <v>0</v>
      </c>
      <c r="M54" s="105">
        <f t="shared" si="1"/>
        <v>0</v>
      </c>
      <c r="N54" s="105"/>
      <c r="O54" s="105"/>
      <c r="P54" s="105"/>
      <c r="Q54" s="105"/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5">
        <f t="shared" si="9"/>
        <v>0</v>
      </c>
      <c r="Y54" s="105">
        <f t="shared" si="10"/>
        <v>0</v>
      </c>
      <c r="Z54" s="100">
        <v>0</v>
      </c>
      <c r="AA54" s="100">
        <v>0</v>
      </c>
      <c r="AB54" s="100">
        <v>1500</v>
      </c>
      <c r="AC54" s="100">
        <v>1500</v>
      </c>
      <c r="AD54" s="100">
        <v>0</v>
      </c>
      <c r="AE54" s="100">
        <v>0</v>
      </c>
      <c r="AF54" s="103">
        <f t="shared" si="7"/>
        <v>1500</v>
      </c>
      <c r="AG54" s="103">
        <f t="shared" si="8"/>
        <v>1500</v>
      </c>
      <c r="AH54" s="100">
        <v>0</v>
      </c>
      <c r="AI54" s="100">
        <v>0</v>
      </c>
      <c r="AJ54" s="100">
        <v>8246921</v>
      </c>
      <c r="AK54" s="100">
        <v>7858411</v>
      </c>
      <c r="AL54" s="100">
        <v>0</v>
      </c>
      <c r="AM54" s="100">
        <v>0</v>
      </c>
      <c r="AN54" s="100">
        <v>0</v>
      </c>
      <c r="AO54" s="100">
        <v>0</v>
      </c>
      <c r="AP54" s="105">
        <f t="shared" si="5"/>
        <v>8246921</v>
      </c>
      <c r="AQ54" s="105">
        <f t="shared" si="6"/>
        <v>7858411</v>
      </c>
      <c r="AR54" s="100">
        <v>0</v>
      </c>
      <c r="AS54" s="100">
        <v>0</v>
      </c>
      <c r="AT54" s="100">
        <f aca="true" t="shared" si="35" ref="AT54:AU57">D54+L54+N54+P54+R54+X54+AF54+AP54+AR54</f>
        <v>8248421</v>
      </c>
      <c r="AU54" s="100">
        <f t="shared" si="35"/>
        <v>7859911</v>
      </c>
      <c r="AV54" s="109"/>
      <c r="AW54" s="110"/>
      <c r="AX54" s="110"/>
      <c r="AY54" s="110"/>
      <c r="AZ54" s="110"/>
      <c r="BA54" s="110"/>
    </row>
    <row r="55" spans="1:53" ht="13.5" thickBot="1">
      <c r="A55" s="94" t="s">
        <v>248</v>
      </c>
      <c r="B55" s="111">
        <v>43</v>
      </c>
      <c r="C55" s="104" t="s">
        <v>31</v>
      </c>
      <c r="D55" s="100"/>
      <c r="E55" s="100"/>
      <c r="F55" s="100"/>
      <c r="G55" s="100"/>
      <c r="H55" s="100"/>
      <c r="I55" s="100"/>
      <c r="J55" s="100"/>
      <c r="K55" s="100"/>
      <c r="L55" s="105"/>
      <c r="M55" s="105"/>
      <c r="N55" s="105"/>
      <c r="O55" s="105"/>
      <c r="P55" s="105">
        <v>-4035500</v>
      </c>
      <c r="Q55" s="105">
        <v>-4035500</v>
      </c>
      <c r="R55" s="100"/>
      <c r="S55" s="100"/>
      <c r="T55" s="100">
        <v>0</v>
      </c>
      <c r="U55" s="100">
        <v>0</v>
      </c>
      <c r="V55" s="100">
        <v>0</v>
      </c>
      <c r="W55" s="100">
        <v>0</v>
      </c>
      <c r="X55" s="105">
        <f t="shared" si="9"/>
        <v>0</v>
      </c>
      <c r="Y55" s="105">
        <f t="shared" si="10"/>
        <v>0</v>
      </c>
      <c r="Z55" s="100"/>
      <c r="AA55" s="100"/>
      <c r="AB55" s="100"/>
      <c r="AC55" s="100"/>
      <c r="AD55" s="100"/>
      <c r="AE55" s="100"/>
      <c r="AF55" s="103">
        <f t="shared" si="7"/>
        <v>0</v>
      </c>
      <c r="AG55" s="103">
        <f t="shared" si="8"/>
        <v>0</v>
      </c>
      <c r="AH55" s="100"/>
      <c r="AI55" s="100"/>
      <c r="AJ55" s="100"/>
      <c r="AK55" s="100"/>
      <c r="AL55" s="100"/>
      <c r="AM55" s="100"/>
      <c r="AN55" s="100"/>
      <c r="AO55" s="100"/>
      <c r="AP55" s="105">
        <f t="shared" si="5"/>
        <v>0</v>
      </c>
      <c r="AQ55" s="105">
        <f t="shared" si="6"/>
        <v>0</v>
      </c>
      <c r="AR55" s="100"/>
      <c r="AS55" s="100"/>
      <c r="AT55" s="100">
        <f t="shared" si="35"/>
        <v>-4035500</v>
      </c>
      <c r="AU55" s="100">
        <f t="shared" si="35"/>
        <v>-4035500</v>
      </c>
      <c r="AV55" s="109"/>
      <c r="AW55" s="110"/>
      <c r="AX55" s="110"/>
      <c r="AY55" s="110"/>
      <c r="AZ55" s="110"/>
      <c r="BA55" s="110"/>
    </row>
    <row r="56" spans="1:53" s="120" customFormat="1" ht="13.5" thickBot="1">
      <c r="A56" s="101" t="s">
        <v>196</v>
      </c>
      <c r="B56" s="102" t="s">
        <v>70</v>
      </c>
      <c r="C56" s="102" t="s">
        <v>3</v>
      </c>
      <c r="D56" s="103">
        <v>0</v>
      </c>
      <c r="E56" s="103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5">
        <f t="shared" si="0"/>
        <v>0</v>
      </c>
      <c r="M56" s="105">
        <f t="shared" si="1"/>
        <v>0</v>
      </c>
      <c r="N56" s="105"/>
      <c r="O56" s="105"/>
      <c r="P56" s="105"/>
      <c r="Q56" s="105"/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5">
        <f t="shared" si="9"/>
        <v>0</v>
      </c>
      <c r="Y56" s="105">
        <f t="shared" si="10"/>
        <v>0</v>
      </c>
      <c r="Z56" s="103">
        <v>0</v>
      </c>
      <c r="AA56" s="103">
        <v>0</v>
      </c>
      <c r="AB56" s="103">
        <v>345013</v>
      </c>
      <c r="AC56" s="103">
        <v>338012</v>
      </c>
      <c r="AD56" s="103">
        <v>936612</v>
      </c>
      <c r="AE56" s="103">
        <v>936612</v>
      </c>
      <c r="AF56" s="103">
        <f t="shared" si="7"/>
        <v>1281625</v>
      </c>
      <c r="AG56" s="103">
        <f t="shared" si="8"/>
        <v>1274624</v>
      </c>
      <c r="AH56" s="103">
        <v>0</v>
      </c>
      <c r="AI56" s="103">
        <v>0</v>
      </c>
      <c r="AJ56" s="103"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5">
        <f t="shared" si="5"/>
        <v>0</v>
      </c>
      <c r="AQ56" s="105">
        <f t="shared" si="6"/>
        <v>0</v>
      </c>
      <c r="AR56" s="103">
        <v>0</v>
      </c>
      <c r="AS56" s="103">
        <v>0</v>
      </c>
      <c r="AT56" s="103">
        <f t="shared" si="35"/>
        <v>1281625</v>
      </c>
      <c r="AU56" s="103">
        <f t="shared" si="35"/>
        <v>1274624</v>
      </c>
      <c r="AV56" s="124"/>
      <c r="AW56" s="125"/>
      <c r="AX56" s="125"/>
      <c r="AY56" s="125"/>
      <c r="AZ56" s="125"/>
      <c r="BA56" s="125"/>
    </row>
    <row r="57" spans="1:53" s="120" customFormat="1" ht="26.25" thickBot="1">
      <c r="A57" s="101" t="s">
        <v>197</v>
      </c>
      <c r="B57" s="102" t="s">
        <v>73</v>
      </c>
      <c r="C57" s="102" t="s">
        <v>3</v>
      </c>
      <c r="D57" s="103">
        <v>1290</v>
      </c>
      <c r="E57" s="103">
        <v>1290</v>
      </c>
      <c r="F57" s="103">
        <v>0</v>
      </c>
      <c r="G57" s="103">
        <v>0</v>
      </c>
      <c r="H57" s="103">
        <v>750</v>
      </c>
      <c r="I57" s="103">
        <v>0</v>
      </c>
      <c r="J57" s="103"/>
      <c r="K57" s="103"/>
      <c r="L57" s="105">
        <f t="shared" si="0"/>
        <v>750</v>
      </c>
      <c r="M57" s="105">
        <f t="shared" si="1"/>
        <v>0</v>
      </c>
      <c r="N57" s="105"/>
      <c r="O57" s="105"/>
      <c r="P57" s="105"/>
      <c r="Q57" s="105"/>
      <c r="R57" s="103">
        <v>0</v>
      </c>
      <c r="S57" s="103">
        <v>0</v>
      </c>
      <c r="T57" s="103">
        <v>0</v>
      </c>
      <c r="U57" s="103">
        <v>0</v>
      </c>
      <c r="V57" s="103">
        <v>400</v>
      </c>
      <c r="W57" s="103">
        <v>400</v>
      </c>
      <c r="X57" s="106">
        <f t="shared" si="9"/>
        <v>400</v>
      </c>
      <c r="Y57" s="106">
        <f t="shared" si="10"/>
        <v>400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f t="shared" si="7"/>
        <v>0</v>
      </c>
      <c r="AG57" s="103">
        <f t="shared" si="8"/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442225</v>
      </c>
      <c r="AM57" s="103">
        <v>442225</v>
      </c>
      <c r="AN57" s="103">
        <v>76800</v>
      </c>
      <c r="AO57" s="103">
        <v>76736</v>
      </c>
      <c r="AP57" s="106">
        <f t="shared" si="5"/>
        <v>519025</v>
      </c>
      <c r="AQ57" s="106">
        <f t="shared" si="6"/>
        <v>518961</v>
      </c>
      <c r="AR57" s="103">
        <v>0</v>
      </c>
      <c r="AS57" s="103">
        <v>0</v>
      </c>
      <c r="AT57" s="103">
        <f t="shared" si="35"/>
        <v>521465</v>
      </c>
      <c r="AU57" s="103">
        <f t="shared" si="35"/>
        <v>520651</v>
      </c>
      <c r="AV57" s="124"/>
      <c r="AW57" s="125"/>
      <c r="AX57" s="125"/>
      <c r="AY57" s="125"/>
      <c r="AZ57" s="125"/>
      <c r="BA57" s="125"/>
    </row>
    <row r="58" spans="1:53" s="120" customFormat="1" ht="13.5" thickBot="1">
      <c r="A58" s="101" t="s">
        <v>198</v>
      </c>
      <c r="B58" s="102" t="s">
        <v>17</v>
      </c>
      <c r="C58" s="102" t="s">
        <v>17</v>
      </c>
      <c r="D58" s="103">
        <f>D53+D56+D57</f>
        <v>1290</v>
      </c>
      <c r="E58" s="103">
        <f>E53+E56+E57</f>
        <v>1290</v>
      </c>
      <c r="F58" s="103">
        <f aca="true" t="shared" si="36" ref="F58:K58">F53+F56+F57</f>
        <v>0</v>
      </c>
      <c r="G58" s="103">
        <f t="shared" si="36"/>
        <v>0</v>
      </c>
      <c r="H58" s="103">
        <f t="shared" si="36"/>
        <v>750</v>
      </c>
      <c r="I58" s="103">
        <f t="shared" si="36"/>
        <v>0</v>
      </c>
      <c r="J58" s="103">
        <f t="shared" si="36"/>
        <v>0</v>
      </c>
      <c r="K58" s="103">
        <f t="shared" si="36"/>
        <v>0</v>
      </c>
      <c r="L58" s="106">
        <f t="shared" si="0"/>
        <v>750</v>
      </c>
      <c r="M58" s="106">
        <f t="shared" si="1"/>
        <v>0</v>
      </c>
      <c r="N58" s="106"/>
      <c r="O58" s="106"/>
      <c r="P58" s="106"/>
      <c r="Q58" s="106"/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5">
        <f t="shared" si="9"/>
        <v>0</v>
      </c>
      <c r="Y58" s="105">
        <f t="shared" si="10"/>
        <v>0</v>
      </c>
      <c r="Z58" s="103">
        <f aca="true" t="shared" si="37" ref="Z58:AE58">Z53+Z56+Z57</f>
        <v>0</v>
      </c>
      <c r="AA58" s="103">
        <f t="shared" si="37"/>
        <v>0</v>
      </c>
      <c r="AB58" s="103">
        <f t="shared" si="37"/>
        <v>346513</v>
      </c>
      <c r="AC58" s="103">
        <f t="shared" si="37"/>
        <v>339512</v>
      </c>
      <c r="AD58" s="103">
        <f t="shared" si="37"/>
        <v>936612</v>
      </c>
      <c r="AE58" s="103">
        <f t="shared" si="37"/>
        <v>936612</v>
      </c>
      <c r="AF58" s="103">
        <f t="shared" si="7"/>
        <v>1283125</v>
      </c>
      <c r="AG58" s="103">
        <f t="shared" si="8"/>
        <v>1276124</v>
      </c>
      <c r="AH58" s="103">
        <f aca="true" t="shared" si="38" ref="AH58:AO58">AH53+AH56+AH57</f>
        <v>0</v>
      </c>
      <c r="AI58" s="103">
        <f t="shared" si="38"/>
        <v>0</v>
      </c>
      <c r="AJ58" s="103">
        <f t="shared" si="38"/>
        <v>8246921</v>
      </c>
      <c r="AK58" s="103">
        <f t="shared" si="38"/>
        <v>7858411</v>
      </c>
      <c r="AL58" s="103">
        <f t="shared" si="38"/>
        <v>442225</v>
      </c>
      <c r="AM58" s="103">
        <f t="shared" si="38"/>
        <v>442225</v>
      </c>
      <c r="AN58" s="103">
        <f t="shared" si="38"/>
        <v>76800</v>
      </c>
      <c r="AO58" s="103">
        <f t="shared" si="38"/>
        <v>76736</v>
      </c>
      <c r="AP58" s="106">
        <f t="shared" si="5"/>
        <v>8765946</v>
      </c>
      <c r="AQ58" s="106">
        <f t="shared" si="6"/>
        <v>8377372</v>
      </c>
      <c r="AR58" s="103">
        <v>0</v>
      </c>
      <c r="AS58" s="103">
        <v>0</v>
      </c>
      <c r="AT58" s="103">
        <f>AT53+AT56+AT57</f>
        <v>6016011</v>
      </c>
      <c r="AU58" s="103">
        <f>AU53+AU56+AU57</f>
        <v>5619686</v>
      </c>
      <c r="AV58" s="124"/>
      <c r="AW58" s="125"/>
      <c r="AX58" s="125"/>
      <c r="AY58" s="125"/>
      <c r="AZ58" s="125"/>
      <c r="BA58" s="125"/>
    </row>
    <row r="59" spans="1:53" ht="13.5" thickBot="1">
      <c r="A59" s="101" t="s">
        <v>252</v>
      </c>
      <c r="B59" s="116">
        <v>21</v>
      </c>
      <c r="C59" s="102" t="s">
        <v>3</v>
      </c>
      <c r="D59" s="100"/>
      <c r="E59" s="100"/>
      <c r="F59" s="100"/>
      <c r="G59" s="100"/>
      <c r="H59" s="100"/>
      <c r="I59" s="100"/>
      <c r="J59" s="100"/>
      <c r="K59" s="100"/>
      <c r="L59" s="105"/>
      <c r="M59" s="105"/>
      <c r="N59" s="105"/>
      <c r="O59" s="105"/>
      <c r="P59" s="105"/>
      <c r="Q59" s="105"/>
      <c r="R59" s="100"/>
      <c r="S59" s="100"/>
      <c r="T59" s="100"/>
      <c r="U59" s="100"/>
      <c r="V59" s="100"/>
      <c r="W59" s="100"/>
      <c r="X59" s="105"/>
      <c r="Y59" s="105"/>
      <c r="Z59" s="100"/>
      <c r="AA59" s="100"/>
      <c r="AB59" s="100"/>
      <c r="AC59" s="100"/>
      <c r="AD59" s="100"/>
      <c r="AE59" s="100"/>
      <c r="AF59" s="103"/>
      <c r="AG59" s="103"/>
      <c r="AH59" s="100"/>
      <c r="AI59" s="100"/>
      <c r="AJ59" s="100"/>
      <c r="AK59" s="100"/>
      <c r="AL59" s="100"/>
      <c r="AM59" s="100"/>
      <c r="AN59" s="100"/>
      <c r="AO59" s="100"/>
      <c r="AP59" s="105"/>
      <c r="AQ59" s="105"/>
      <c r="AR59" s="103">
        <f>AR60</f>
        <v>1295400</v>
      </c>
      <c r="AS59" s="103">
        <f>AS60</f>
        <v>1295384</v>
      </c>
      <c r="AT59" s="103">
        <f>AT60</f>
        <v>1295400</v>
      </c>
      <c r="AU59" s="103">
        <f>AU60</f>
        <v>1295384</v>
      </c>
      <c r="AV59" s="109"/>
      <c r="AW59" s="110"/>
      <c r="AX59" s="110"/>
      <c r="AY59" s="110"/>
      <c r="AZ59" s="110"/>
      <c r="BA59" s="110"/>
    </row>
    <row r="60" spans="1:53" ht="13.5" thickBot="1">
      <c r="A60" s="94" t="s">
        <v>253</v>
      </c>
      <c r="B60" s="127">
        <v>21</v>
      </c>
      <c r="C60" s="128">
        <v>10</v>
      </c>
      <c r="D60" s="100"/>
      <c r="E60" s="100"/>
      <c r="F60" s="100"/>
      <c r="G60" s="100"/>
      <c r="H60" s="100"/>
      <c r="I60" s="100"/>
      <c r="J60" s="100"/>
      <c r="K60" s="100"/>
      <c r="L60" s="105"/>
      <c r="M60" s="105"/>
      <c r="N60" s="105"/>
      <c r="O60" s="105"/>
      <c r="P60" s="105"/>
      <c r="Q60" s="105"/>
      <c r="R60" s="100"/>
      <c r="S60" s="100"/>
      <c r="T60" s="100"/>
      <c r="U60" s="100"/>
      <c r="V60" s="100"/>
      <c r="W60" s="100"/>
      <c r="X60" s="105"/>
      <c r="Y60" s="105"/>
      <c r="Z60" s="100"/>
      <c r="AA60" s="100"/>
      <c r="AB60" s="100"/>
      <c r="AC60" s="100"/>
      <c r="AD60" s="100"/>
      <c r="AE60" s="100"/>
      <c r="AF60" s="103"/>
      <c r="AG60" s="103"/>
      <c r="AH60" s="100"/>
      <c r="AI60" s="100"/>
      <c r="AJ60" s="100"/>
      <c r="AK60" s="100"/>
      <c r="AL60" s="100"/>
      <c r="AM60" s="100"/>
      <c r="AN60" s="100"/>
      <c r="AO60" s="100"/>
      <c r="AP60" s="105"/>
      <c r="AQ60" s="105"/>
      <c r="AR60" s="100">
        <v>1295400</v>
      </c>
      <c r="AS60" s="100">
        <v>1295384</v>
      </c>
      <c r="AT60" s="100">
        <f>D60+L60+N60+P60+R60+X60+AF60+AP60+AR60</f>
        <v>1295400</v>
      </c>
      <c r="AU60" s="100">
        <f>E60+M60+O60+Q60+S60+Y60+AG60+AQ60+AS60</f>
        <v>1295384</v>
      </c>
      <c r="AV60" s="109"/>
      <c r="AW60" s="110"/>
      <c r="AX60" s="110"/>
      <c r="AY60" s="110"/>
      <c r="AZ60" s="110"/>
      <c r="BA60" s="110"/>
    </row>
    <row r="61" spans="1:53" s="120" customFormat="1" ht="13.5" thickBot="1">
      <c r="A61" s="101" t="s">
        <v>185</v>
      </c>
      <c r="B61" s="102" t="s">
        <v>63</v>
      </c>
      <c r="C61" s="102" t="s">
        <v>3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6">
        <f>F61+H61+J61</f>
        <v>0</v>
      </c>
      <c r="M61" s="106">
        <f>G61+I61+K61</f>
        <v>0</v>
      </c>
      <c r="N61" s="106">
        <f>N62</f>
        <v>0</v>
      </c>
      <c r="O61" s="106">
        <f>O62</f>
        <v>0</v>
      </c>
      <c r="P61" s="106">
        <v>0</v>
      </c>
      <c r="Q61" s="106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0</v>
      </c>
      <c r="X61" s="105">
        <f>T61+V61</f>
        <v>0</v>
      </c>
      <c r="Y61" s="105">
        <f>U61+W61</f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f>Z61+AB61+AD61</f>
        <v>0</v>
      </c>
      <c r="AG61" s="103">
        <f>AA61+AC61+AE61</f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5">
        <f>AH61+AJ61+AL61+AN61</f>
        <v>0</v>
      </c>
      <c r="AQ61" s="105">
        <f>AI61+AK61+AM61+AO61</f>
        <v>0</v>
      </c>
      <c r="AR61" s="103">
        <f>SUM(AR62:AR63)</f>
        <v>27960</v>
      </c>
      <c r="AS61" s="103">
        <f>SUM(AS62:AS63)</f>
        <v>27659</v>
      </c>
      <c r="AT61" s="103">
        <f>SUM(AT62:AT63)</f>
        <v>27960</v>
      </c>
      <c r="AU61" s="103">
        <f>SUM(AU62:AU63)</f>
        <v>27659</v>
      </c>
      <c r="AV61" s="124"/>
      <c r="AW61" s="125"/>
      <c r="AX61" s="125"/>
      <c r="AY61" s="125"/>
      <c r="AZ61" s="125"/>
      <c r="BA61" s="125"/>
    </row>
    <row r="62" spans="1:53" ht="13.5" thickBot="1">
      <c r="A62" s="94" t="s">
        <v>186</v>
      </c>
      <c r="B62" s="12" t="s">
        <v>63</v>
      </c>
      <c r="C62" s="12" t="s">
        <v>100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5">
        <f>F62+H62+J62</f>
        <v>0</v>
      </c>
      <c r="M62" s="105">
        <f>G62+I62+K62</f>
        <v>0</v>
      </c>
      <c r="N62" s="105">
        <v>0</v>
      </c>
      <c r="O62" s="105">
        <v>0</v>
      </c>
      <c r="P62" s="105">
        <v>0</v>
      </c>
      <c r="Q62" s="105">
        <v>0</v>
      </c>
      <c r="R62" s="100">
        <v>0</v>
      </c>
      <c r="S62" s="100">
        <v>0</v>
      </c>
      <c r="T62" s="100">
        <v>0</v>
      </c>
      <c r="U62" s="100">
        <v>0</v>
      </c>
      <c r="V62" s="100"/>
      <c r="W62" s="100"/>
      <c r="X62" s="105">
        <f>T62+V62</f>
        <v>0</v>
      </c>
      <c r="Y62" s="105">
        <f>U62+W62</f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3">
        <f>Z62+AB62+AD62</f>
        <v>0</v>
      </c>
      <c r="AG62" s="103">
        <f>AA62+AC62+AE62</f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5">
        <f>AH62+AJ62+AL62+AN62</f>
        <v>0</v>
      </c>
      <c r="AQ62" s="105">
        <f>AI62+AK62+AM62+AO62</f>
        <v>0</v>
      </c>
      <c r="AR62" s="100"/>
      <c r="AS62" s="100"/>
      <c r="AT62" s="100">
        <f>D62+L62+N62+P62+R62+X62+AF62+AP62+AR62</f>
        <v>0</v>
      </c>
      <c r="AU62" s="100">
        <f>E62+M62+O62+Q62+S62+Y62+AG62+AQ62+AS62</f>
        <v>0</v>
      </c>
      <c r="AV62" s="109"/>
      <c r="AW62" s="110"/>
      <c r="AX62" s="110"/>
      <c r="AY62" s="110"/>
      <c r="AZ62" s="110"/>
      <c r="BA62" s="110"/>
    </row>
    <row r="63" spans="1:53" ht="13.5" thickBot="1">
      <c r="A63" s="94" t="s">
        <v>254</v>
      </c>
      <c r="B63" s="111">
        <v>22</v>
      </c>
      <c r="C63" s="111">
        <v>24</v>
      </c>
      <c r="D63" s="100"/>
      <c r="E63" s="100"/>
      <c r="F63" s="100"/>
      <c r="G63" s="100"/>
      <c r="H63" s="100"/>
      <c r="I63" s="100"/>
      <c r="J63" s="100"/>
      <c r="K63" s="100"/>
      <c r="L63" s="105"/>
      <c r="M63" s="105"/>
      <c r="N63" s="105"/>
      <c r="O63" s="105"/>
      <c r="P63" s="105"/>
      <c r="Q63" s="105"/>
      <c r="R63" s="100"/>
      <c r="S63" s="100"/>
      <c r="T63" s="100"/>
      <c r="U63" s="100"/>
      <c r="V63" s="100"/>
      <c r="W63" s="100"/>
      <c r="X63" s="105"/>
      <c r="Y63" s="105"/>
      <c r="Z63" s="100"/>
      <c r="AA63" s="100"/>
      <c r="AB63" s="100"/>
      <c r="AC63" s="100"/>
      <c r="AD63" s="100"/>
      <c r="AE63" s="100"/>
      <c r="AF63" s="103"/>
      <c r="AG63" s="103"/>
      <c r="AH63" s="100"/>
      <c r="AI63" s="100"/>
      <c r="AJ63" s="100"/>
      <c r="AK63" s="100"/>
      <c r="AL63" s="100"/>
      <c r="AM63" s="100"/>
      <c r="AN63" s="100"/>
      <c r="AO63" s="100"/>
      <c r="AP63" s="105"/>
      <c r="AQ63" s="105"/>
      <c r="AR63" s="100">
        <v>27960</v>
      </c>
      <c r="AS63" s="100">
        <v>27659</v>
      </c>
      <c r="AT63" s="100">
        <f>D63+L63+N63+P63+R63+X63+AF63+AP63+AR63</f>
        <v>27960</v>
      </c>
      <c r="AU63" s="100">
        <f>E63+M63+O63+Q63+S63+Y63+AG63+AQ63+AS63</f>
        <v>27659</v>
      </c>
      <c r="AV63" s="109"/>
      <c r="AW63" s="110"/>
      <c r="AX63" s="110"/>
      <c r="AY63" s="110"/>
      <c r="AZ63" s="110"/>
      <c r="BA63" s="110"/>
    </row>
    <row r="64" spans="1:53" s="120" customFormat="1" ht="13.5" thickBot="1">
      <c r="A64" s="101" t="s">
        <v>199</v>
      </c>
      <c r="B64" s="102" t="s">
        <v>46</v>
      </c>
      <c r="C64" s="102" t="s">
        <v>3</v>
      </c>
      <c r="D64" s="103">
        <f>SUM(D65)</f>
        <v>0</v>
      </c>
      <c r="E64" s="103">
        <f>SUM(E65)</f>
        <v>0</v>
      </c>
      <c r="F64" s="103">
        <f aca="true" t="shared" si="39" ref="F64:K64">SUM(F65)</f>
        <v>0</v>
      </c>
      <c r="G64" s="103">
        <f t="shared" si="39"/>
        <v>0</v>
      </c>
      <c r="H64" s="103">
        <f t="shared" si="39"/>
        <v>0</v>
      </c>
      <c r="I64" s="103">
        <f t="shared" si="39"/>
        <v>0</v>
      </c>
      <c r="J64" s="103">
        <f t="shared" si="39"/>
        <v>0</v>
      </c>
      <c r="K64" s="103">
        <f t="shared" si="39"/>
        <v>0</v>
      </c>
      <c r="L64" s="105">
        <f aca="true" t="shared" si="40" ref="L64:M66">F64+H64+J64</f>
        <v>0</v>
      </c>
      <c r="M64" s="105">
        <f t="shared" si="40"/>
        <v>0</v>
      </c>
      <c r="N64" s="103">
        <f aca="true" t="shared" si="41" ref="N64:AC64">SUM(N65)</f>
        <v>0</v>
      </c>
      <c r="O64" s="103">
        <f t="shared" si="41"/>
        <v>0</v>
      </c>
      <c r="P64" s="103">
        <f t="shared" si="41"/>
        <v>0</v>
      </c>
      <c r="Q64" s="103">
        <f t="shared" si="41"/>
        <v>0</v>
      </c>
      <c r="R64" s="103">
        <f t="shared" si="41"/>
        <v>0</v>
      </c>
      <c r="S64" s="103">
        <f t="shared" si="41"/>
        <v>0</v>
      </c>
      <c r="T64" s="103">
        <f t="shared" si="41"/>
        <v>0</v>
      </c>
      <c r="U64" s="103">
        <f t="shared" si="41"/>
        <v>0</v>
      </c>
      <c r="V64" s="103">
        <f t="shared" si="41"/>
        <v>0</v>
      </c>
      <c r="W64" s="103">
        <f t="shared" si="41"/>
        <v>0</v>
      </c>
      <c r="X64" s="103">
        <f t="shared" si="41"/>
        <v>0</v>
      </c>
      <c r="Y64" s="103">
        <f t="shared" si="41"/>
        <v>0</v>
      </c>
      <c r="Z64" s="103">
        <f t="shared" si="41"/>
        <v>0</v>
      </c>
      <c r="AA64" s="103">
        <f t="shared" si="41"/>
        <v>0</v>
      </c>
      <c r="AB64" s="103">
        <f t="shared" si="41"/>
        <v>0</v>
      </c>
      <c r="AC64" s="103">
        <f t="shared" si="41"/>
        <v>0</v>
      </c>
      <c r="AD64" s="103">
        <v>0</v>
      </c>
      <c r="AE64" s="103">
        <v>0</v>
      </c>
      <c r="AF64" s="103">
        <f aca="true" t="shared" si="42" ref="AF64:AG66">Z64+AB64+AD64</f>
        <v>0</v>
      </c>
      <c r="AG64" s="103">
        <f t="shared" si="42"/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5">
        <f aca="true" t="shared" si="43" ref="AP64:AQ66">AH64+AJ64+AL64+AN64</f>
        <v>0</v>
      </c>
      <c r="AQ64" s="105">
        <f t="shared" si="43"/>
        <v>0</v>
      </c>
      <c r="AR64" s="103">
        <f>AR65</f>
        <v>1840</v>
      </c>
      <c r="AS64" s="103">
        <f>AS65</f>
        <v>1814</v>
      </c>
      <c r="AT64" s="103">
        <f>AT65</f>
        <v>1840</v>
      </c>
      <c r="AU64" s="103">
        <f>AU65</f>
        <v>1814</v>
      </c>
      <c r="AV64" s="124"/>
      <c r="AW64" s="125"/>
      <c r="AX64" s="125"/>
      <c r="AY64" s="125"/>
      <c r="AZ64" s="125"/>
      <c r="BA64" s="125"/>
    </row>
    <row r="65" spans="1:53" ht="13.5" thickBot="1">
      <c r="A65" s="94" t="s">
        <v>200</v>
      </c>
      <c r="B65" s="12" t="s">
        <v>46</v>
      </c>
      <c r="C65" s="12" t="s">
        <v>108</v>
      </c>
      <c r="D65" s="100">
        <v>0</v>
      </c>
      <c r="E65" s="100">
        <v>0</v>
      </c>
      <c r="F65" s="100">
        <v>0</v>
      </c>
      <c r="G65" s="100">
        <v>0</v>
      </c>
      <c r="H65" s="100"/>
      <c r="I65" s="100"/>
      <c r="J65" s="100"/>
      <c r="K65" s="100"/>
      <c r="L65" s="105">
        <f t="shared" si="40"/>
        <v>0</v>
      </c>
      <c r="M65" s="105">
        <f t="shared" si="40"/>
        <v>0</v>
      </c>
      <c r="N65" s="105"/>
      <c r="O65" s="105"/>
      <c r="P65" s="105"/>
      <c r="Q65" s="105"/>
      <c r="R65" s="100">
        <v>0</v>
      </c>
      <c r="S65" s="100">
        <v>0</v>
      </c>
      <c r="T65" s="100">
        <v>0</v>
      </c>
      <c r="U65" s="100">
        <v>0</v>
      </c>
      <c r="V65" s="100"/>
      <c r="W65" s="100"/>
      <c r="X65" s="105">
        <f>T65+V65</f>
        <v>0</v>
      </c>
      <c r="Y65" s="105">
        <f>U65+W65</f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3">
        <f t="shared" si="42"/>
        <v>0</v>
      </c>
      <c r="AG65" s="103">
        <f t="shared" si="42"/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5">
        <f t="shared" si="43"/>
        <v>0</v>
      </c>
      <c r="AQ65" s="105">
        <f t="shared" si="43"/>
        <v>0</v>
      </c>
      <c r="AR65" s="100">
        <v>1840</v>
      </c>
      <c r="AS65" s="100">
        <v>1814</v>
      </c>
      <c r="AT65" s="100">
        <f>D65+L65+N65+P65+R65+X65+AF65+AP65+AR65</f>
        <v>1840</v>
      </c>
      <c r="AU65" s="100">
        <f>E65+M65+O65+Q65+S65+Y65+AG65+AQ65+AS65</f>
        <v>1814</v>
      </c>
      <c r="AV65" s="109"/>
      <c r="AW65" s="110"/>
      <c r="AX65" s="110"/>
      <c r="AY65" s="110"/>
      <c r="AZ65" s="110"/>
      <c r="BA65" s="110"/>
    </row>
    <row r="66" spans="1:53" ht="13.5" thickBot="1">
      <c r="A66" s="101" t="s">
        <v>201</v>
      </c>
      <c r="B66" s="12" t="s">
        <v>17</v>
      </c>
      <c r="C66" s="12" t="s">
        <v>17</v>
      </c>
      <c r="D66" s="103">
        <f>D64</f>
        <v>0</v>
      </c>
      <c r="E66" s="103">
        <f>E64</f>
        <v>0</v>
      </c>
      <c r="F66" s="100">
        <v>0</v>
      </c>
      <c r="G66" s="100">
        <v>0</v>
      </c>
      <c r="H66" s="100"/>
      <c r="I66" s="100"/>
      <c r="J66" s="100"/>
      <c r="K66" s="100"/>
      <c r="L66" s="105">
        <f t="shared" si="40"/>
        <v>0</v>
      </c>
      <c r="M66" s="105">
        <f t="shared" si="40"/>
        <v>0</v>
      </c>
      <c r="N66" s="105"/>
      <c r="O66" s="105"/>
      <c r="P66" s="105"/>
      <c r="Q66" s="105"/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5">
        <f>T66+V66</f>
        <v>0</v>
      </c>
      <c r="Y66" s="105">
        <f>U66+W66</f>
        <v>0</v>
      </c>
      <c r="Z66" s="100">
        <v>0</v>
      </c>
      <c r="AA66" s="100">
        <v>0</v>
      </c>
      <c r="AB66" s="100">
        <v>0</v>
      </c>
      <c r="AC66" s="100">
        <v>0</v>
      </c>
      <c r="AD66" s="100">
        <v>0</v>
      </c>
      <c r="AE66" s="100">
        <v>0</v>
      </c>
      <c r="AF66" s="103">
        <f t="shared" si="42"/>
        <v>0</v>
      </c>
      <c r="AG66" s="103">
        <f t="shared" si="42"/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5">
        <f t="shared" si="43"/>
        <v>0</v>
      </c>
      <c r="AQ66" s="105">
        <f t="shared" si="43"/>
        <v>0</v>
      </c>
      <c r="AR66" s="100">
        <f>AR59+AR61+AR64</f>
        <v>1325200</v>
      </c>
      <c r="AS66" s="100">
        <f>AS59+AS61+AS64</f>
        <v>1324857</v>
      </c>
      <c r="AT66" s="103">
        <f>AT59+AT61+AT64</f>
        <v>1325200</v>
      </c>
      <c r="AU66" s="103">
        <f>AU59+AU61+AU64</f>
        <v>1324857</v>
      </c>
      <c r="AV66" s="109"/>
      <c r="AW66" s="110"/>
      <c r="AX66" s="110"/>
      <c r="AY66" s="110"/>
      <c r="AZ66" s="110"/>
      <c r="BA66" s="110"/>
    </row>
    <row r="67" spans="1:53" s="120" customFormat="1" ht="13.5" thickBot="1">
      <c r="A67" s="101" t="s">
        <v>202</v>
      </c>
      <c r="B67" s="102" t="s">
        <v>158</v>
      </c>
      <c r="C67" s="102" t="s">
        <v>3</v>
      </c>
      <c r="D67" s="103">
        <v>100000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5">
        <f t="shared" si="0"/>
        <v>0</v>
      </c>
      <c r="M67" s="105">
        <f t="shared" si="1"/>
        <v>0</v>
      </c>
      <c r="N67" s="112">
        <v>420605</v>
      </c>
      <c r="O67" s="112">
        <v>131926</v>
      </c>
      <c r="P67" s="112">
        <v>280000</v>
      </c>
      <c r="Q67" s="112">
        <v>27343</v>
      </c>
      <c r="R67" s="103">
        <v>22569</v>
      </c>
      <c r="S67" s="103">
        <v>22569</v>
      </c>
      <c r="T67" s="103">
        <v>519580</v>
      </c>
      <c r="U67" s="103">
        <v>77294</v>
      </c>
      <c r="V67" s="103">
        <v>36082</v>
      </c>
      <c r="W67" s="103">
        <v>13301</v>
      </c>
      <c r="X67" s="106">
        <f t="shared" si="9"/>
        <v>555662</v>
      </c>
      <c r="Y67" s="106">
        <f t="shared" si="10"/>
        <v>90595</v>
      </c>
      <c r="Z67" s="103">
        <v>0</v>
      </c>
      <c r="AA67" s="103">
        <v>0</v>
      </c>
      <c r="AB67" s="103">
        <v>1334572</v>
      </c>
      <c r="AC67" s="103">
        <v>384572</v>
      </c>
      <c r="AD67" s="103">
        <v>2021972</v>
      </c>
      <c r="AE67" s="103">
        <v>1349237</v>
      </c>
      <c r="AF67" s="103">
        <f t="shared" si="7"/>
        <v>3356544</v>
      </c>
      <c r="AG67" s="103">
        <f t="shared" si="8"/>
        <v>1733809</v>
      </c>
      <c r="AH67" s="103">
        <v>0</v>
      </c>
      <c r="AI67" s="103">
        <v>0</v>
      </c>
      <c r="AJ67" s="103">
        <v>37037</v>
      </c>
      <c r="AK67" s="103">
        <v>34973</v>
      </c>
      <c r="AL67" s="103">
        <v>0</v>
      </c>
      <c r="AM67" s="103">
        <v>0</v>
      </c>
      <c r="AN67" s="103">
        <v>106860</v>
      </c>
      <c r="AO67" s="103">
        <v>87058</v>
      </c>
      <c r="AP67" s="106">
        <f t="shared" si="5"/>
        <v>143897</v>
      </c>
      <c r="AQ67" s="106">
        <f t="shared" si="6"/>
        <v>122031</v>
      </c>
      <c r="AR67" s="103">
        <v>0</v>
      </c>
      <c r="AS67" s="103">
        <v>0</v>
      </c>
      <c r="AT67" s="103">
        <f aca="true" t="shared" si="44" ref="AT67:AT72">D67+L67+N67+P67+R67+X67+AF67+AP67+AR67</f>
        <v>4879277</v>
      </c>
      <c r="AU67" s="103">
        <f aca="true" t="shared" si="45" ref="AU67:AU72">E67+M67+O67+Q67+S67+Y67+AG67+AQ67+AS67</f>
        <v>2128273</v>
      </c>
      <c r="AV67" s="124"/>
      <c r="AW67" s="125"/>
      <c r="AX67" s="125"/>
      <c r="AY67" s="125"/>
      <c r="AZ67" s="125"/>
      <c r="BA67" s="125"/>
    </row>
    <row r="68" spans="1:53" s="120" customFormat="1" ht="13.5" thickBot="1">
      <c r="A68" s="101" t="s">
        <v>203</v>
      </c>
      <c r="B68" s="102" t="s">
        <v>160</v>
      </c>
      <c r="C68" s="102" t="s">
        <v>3</v>
      </c>
      <c r="D68" s="103">
        <v>137788</v>
      </c>
      <c r="E68" s="103">
        <v>136397</v>
      </c>
      <c r="F68" s="103">
        <v>0</v>
      </c>
      <c r="G68" s="103">
        <v>0</v>
      </c>
      <c r="H68" s="103">
        <v>2600</v>
      </c>
      <c r="I68" s="103">
        <v>600</v>
      </c>
      <c r="J68" s="103">
        <v>48000</v>
      </c>
      <c r="K68" s="103">
        <v>47674</v>
      </c>
      <c r="L68" s="106">
        <f t="shared" si="0"/>
        <v>50600</v>
      </c>
      <c r="M68" s="106">
        <f t="shared" si="1"/>
        <v>48274</v>
      </c>
      <c r="N68" s="106">
        <v>3262470</v>
      </c>
      <c r="O68" s="106">
        <v>1259997</v>
      </c>
      <c r="P68" s="112">
        <v>775626</v>
      </c>
      <c r="Q68" s="112">
        <v>236880</v>
      </c>
      <c r="R68" s="103">
        <v>87473</v>
      </c>
      <c r="S68" s="103">
        <v>74387</v>
      </c>
      <c r="T68" s="103">
        <v>9807327</v>
      </c>
      <c r="U68" s="103">
        <v>3752181</v>
      </c>
      <c r="V68" s="103">
        <v>2763907</v>
      </c>
      <c r="W68" s="103">
        <v>1237317</v>
      </c>
      <c r="X68" s="106">
        <f t="shared" si="9"/>
        <v>12571234</v>
      </c>
      <c r="Y68" s="106">
        <f t="shared" si="10"/>
        <v>4989498</v>
      </c>
      <c r="Z68" s="103">
        <v>0</v>
      </c>
      <c r="AA68" s="103">
        <v>0</v>
      </c>
      <c r="AB68" s="103">
        <v>12656795</v>
      </c>
      <c r="AC68" s="103">
        <v>9733480</v>
      </c>
      <c r="AD68" s="103">
        <v>688582</v>
      </c>
      <c r="AE68" s="103">
        <v>470654</v>
      </c>
      <c r="AF68" s="103">
        <f>Z68+AB68+AD68</f>
        <v>13345377</v>
      </c>
      <c r="AG68" s="103">
        <f>AA68+AC68+AE68</f>
        <v>10204134</v>
      </c>
      <c r="AH68" s="103">
        <v>0</v>
      </c>
      <c r="AI68" s="103">
        <v>0</v>
      </c>
      <c r="AJ68" s="103">
        <v>2200</v>
      </c>
      <c r="AK68" s="103">
        <v>2124</v>
      </c>
      <c r="AL68" s="103">
        <v>2860</v>
      </c>
      <c r="AM68" s="103">
        <v>2858</v>
      </c>
      <c r="AN68" s="103">
        <v>918524</v>
      </c>
      <c r="AO68" s="103">
        <v>850851</v>
      </c>
      <c r="AP68" s="106">
        <f t="shared" si="5"/>
        <v>923584</v>
      </c>
      <c r="AQ68" s="106">
        <f t="shared" si="6"/>
        <v>855833</v>
      </c>
      <c r="AR68" s="103">
        <v>0</v>
      </c>
      <c r="AS68" s="103">
        <v>0</v>
      </c>
      <c r="AT68" s="103">
        <f t="shared" si="44"/>
        <v>31154152</v>
      </c>
      <c r="AU68" s="103">
        <f t="shared" si="45"/>
        <v>17805400</v>
      </c>
      <c r="AV68" s="124"/>
      <c r="AW68" s="125"/>
      <c r="AX68" s="125"/>
      <c r="AY68" s="125"/>
      <c r="AZ68" s="125"/>
      <c r="BA68" s="125"/>
    </row>
    <row r="69" spans="1:53" s="120" customFormat="1" ht="13.5" thickBot="1">
      <c r="A69" s="101" t="s">
        <v>204</v>
      </c>
      <c r="B69" s="102" t="s">
        <v>205</v>
      </c>
      <c r="C69" s="102" t="s">
        <v>3</v>
      </c>
      <c r="D69" s="103">
        <v>17615</v>
      </c>
      <c r="E69" s="103">
        <v>17615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5">
        <f t="shared" si="0"/>
        <v>0</v>
      </c>
      <c r="M69" s="105">
        <f t="shared" si="1"/>
        <v>0</v>
      </c>
      <c r="N69" s="112">
        <v>56620</v>
      </c>
      <c r="O69" s="112">
        <v>24334</v>
      </c>
      <c r="P69" s="112">
        <v>0</v>
      </c>
      <c r="Q69" s="112">
        <v>0</v>
      </c>
      <c r="R69" s="103">
        <v>1929</v>
      </c>
      <c r="S69" s="103">
        <v>399</v>
      </c>
      <c r="T69" s="103">
        <v>279121</v>
      </c>
      <c r="U69" s="103">
        <v>81273</v>
      </c>
      <c r="V69" s="103">
        <v>41181</v>
      </c>
      <c r="W69" s="103">
        <v>19513</v>
      </c>
      <c r="X69" s="106">
        <f t="shared" si="9"/>
        <v>320302</v>
      </c>
      <c r="Y69" s="106">
        <f t="shared" si="10"/>
        <v>100786</v>
      </c>
      <c r="Z69" s="103">
        <v>0</v>
      </c>
      <c r="AA69" s="103">
        <v>0</v>
      </c>
      <c r="AB69" s="103">
        <v>5868</v>
      </c>
      <c r="AC69" s="103">
        <v>5868</v>
      </c>
      <c r="AD69" s="103">
        <v>11902</v>
      </c>
      <c r="AE69" s="103">
        <v>11902</v>
      </c>
      <c r="AF69" s="103">
        <f t="shared" si="7"/>
        <v>17770</v>
      </c>
      <c r="AG69" s="103">
        <f t="shared" si="8"/>
        <v>17770</v>
      </c>
      <c r="AH69" s="103">
        <v>0</v>
      </c>
      <c r="AI69" s="103">
        <v>0</v>
      </c>
      <c r="AJ69" s="103">
        <v>165960</v>
      </c>
      <c r="AK69" s="103">
        <v>158713</v>
      </c>
      <c r="AL69" s="103">
        <v>0</v>
      </c>
      <c r="AM69" s="103">
        <v>0</v>
      </c>
      <c r="AN69" s="103">
        <v>85978</v>
      </c>
      <c r="AO69" s="103">
        <v>30470</v>
      </c>
      <c r="AP69" s="106">
        <f t="shared" si="5"/>
        <v>251938</v>
      </c>
      <c r="AQ69" s="106">
        <f t="shared" si="6"/>
        <v>189183</v>
      </c>
      <c r="AR69" s="103">
        <v>0</v>
      </c>
      <c r="AS69" s="103">
        <v>0</v>
      </c>
      <c r="AT69" s="103">
        <f t="shared" si="44"/>
        <v>666174</v>
      </c>
      <c r="AU69" s="103">
        <f t="shared" si="45"/>
        <v>350087</v>
      </c>
      <c r="AV69" s="124"/>
      <c r="AW69" s="125"/>
      <c r="AX69" s="125"/>
      <c r="AY69" s="125"/>
      <c r="AZ69" s="125"/>
      <c r="BA69" s="125"/>
    </row>
    <row r="70" spans="1:53" s="120" customFormat="1" ht="13.5" thickBot="1">
      <c r="A70" s="101" t="s">
        <v>206</v>
      </c>
      <c r="B70" s="102" t="s">
        <v>207</v>
      </c>
      <c r="C70" s="102" t="s">
        <v>3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5">
        <f t="shared" si="0"/>
        <v>0</v>
      </c>
      <c r="M70" s="105">
        <f t="shared" si="1"/>
        <v>0</v>
      </c>
      <c r="N70" s="105"/>
      <c r="O70" s="105"/>
      <c r="P70" s="105"/>
      <c r="Q70" s="105"/>
      <c r="R70" s="103">
        <v>0</v>
      </c>
      <c r="S70" s="103">
        <v>0</v>
      </c>
      <c r="T70" s="103">
        <v>450000</v>
      </c>
      <c r="U70" s="103">
        <v>265641</v>
      </c>
      <c r="V70" s="103">
        <v>0</v>
      </c>
      <c r="W70" s="103">
        <v>0</v>
      </c>
      <c r="X70" s="106">
        <f t="shared" si="9"/>
        <v>450000</v>
      </c>
      <c r="Y70" s="106">
        <f t="shared" si="10"/>
        <v>265641</v>
      </c>
      <c r="Z70" s="103">
        <v>0</v>
      </c>
      <c r="AA70" s="103">
        <v>0</v>
      </c>
      <c r="AB70" s="103">
        <v>461614</v>
      </c>
      <c r="AC70" s="103">
        <v>461614</v>
      </c>
      <c r="AD70" s="103">
        <v>0</v>
      </c>
      <c r="AE70" s="103">
        <v>0</v>
      </c>
      <c r="AF70" s="103">
        <f t="shared" si="7"/>
        <v>461614</v>
      </c>
      <c r="AG70" s="103">
        <f t="shared" si="8"/>
        <v>461614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6">
        <f t="shared" si="5"/>
        <v>0</v>
      </c>
      <c r="AQ70" s="106">
        <f t="shared" si="6"/>
        <v>0</v>
      </c>
      <c r="AR70" s="103">
        <v>0</v>
      </c>
      <c r="AS70" s="103">
        <v>0</v>
      </c>
      <c r="AT70" s="103">
        <f t="shared" si="44"/>
        <v>911614</v>
      </c>
      <c r="AU70" s="103">
        <f t="shared" si="45"/>
        <v>727255</v>
      </c>
      <c r="AV70" s="124"/>
      <c r="AW70" s="125"/>
      <c r="AX70" s="125"/>
      <c r="AY70" s="125"/>
      <c r="AZ70" s="125"/>
      <c r="BA70" s="125"/>
    </row>
    <row r="71" spans="1:53" s="120" customFormat="1" ht="13.5" thickBot="1">
      <c r="A71" s="101" t="s">
        <v>208</v>
      </c>
      <c r="B71" s="102" t="s">
        <v>209</v>
      </c>
      <c r="C71" s="102" t="s">
        <v>3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5">
        <f t="shared" si="0"/>
        <v>0</v>
      </c>
      <c r="M71" s="105">
        <f t="shared" si="1"/>
        <v>0</v>
      </c>
      <c r="N71" s="105"/>
      <c r="O71" s="105"/>
      <c r="P71" s="112">
        <f>SUM(P72)</f>
        <v>1200000</v>
      </c>
      <c r="Q71" s="112">
        <f>SUM(Q72)</f>
        <v>1200000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6">
        <f t="shared" si="9"/>
        <v>0</v>
      </c>
      <c r="Y71" s="106">
        <f t="shared" si="10"/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3">
        <f t="shared" si="7"/>
        <v>0</v>
      </c>
      <c r="AG71" s="103">
        <f t="shared" si="8"/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3">
        <v>0</v>
      </c>
      <c r="AN71" s="103">
        <f>AN72</f>
        <v>0</v>
      </c>
      <c r="AO71" s="103">
        <f>AO72</f>
        <v>0</v>
      </c>
      <c r="AP71" s="106">
        <f t="shared" si="5"/>
        <v>0</v>
      </c>
      <c r="AQ71" s="106">
        <f t="shared" si="6"/>
        <v>0</v>
      </c>
      <c r="AR71" s="103">
        <v>0</v>
      </c>
      <c r="AS71" s="103">
        <v>0</v>
      </c>
      <c r="AT71" s="103">
        <f t="shared" si="44"/>
        <v>1200000</v>
      </c>
      <c r="AU71" s="103">
        <f t="shared" si="45"/>
        <v>1200000</v>
      </c>
      <c r="AV71" s="124"/>
      <c r="AW71" s="125"/>
      <c r="AX71" s="125"/>
      <c r="AY71" s="125"/>
      <c r="AZ71" s="125"/>
      <c r="BA71" s="125"/>
    </row>
    <row r="72" spans="1:53" ht="13.5" thickBot="1">
      <c r="A72" s="94" t="s">
        <v>210</v>
      </c>
      <c r="B72" s="12" t="s">
        <v>209</v>
      </c>
      <c r="C72" s="12" t="s">
        <v>5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5">
        <f t="shared" si="0"/>
        <v>0</v>
      </c>
      <c r="M72" s="105">
        <f t="shared" si="1"/>
        <v>0</v>
      </c>
      <c r="N72" s="105"/>
      <c r="O72" s="105"/>
      <c r="P72" s="105">
        <v>1200000</v>
      </c>
      <c r="Q72" s="105">
        <v>1200000</v>
      </c>
      <c r="R72" s="100">
        <v>0</v>
      </c>
      <c r="S72" s="100">
        <v>0</v>
      </c>
      <c r="T72" s="100">
        <v>0</v>
      </c>
      <c r="U72" s="100">
        <v>0</v>
      </c>
      <c r="V72" s="100"/>
      <c r="W72" s="100"/>
      <c r="X72" s="106">
        <f t="shared" si="9"/>
        <v>0</v>
      </c>
      <c r="Y72" s="106">
        <f t="shared" si="10"/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3">
        <f t="shared" si="7"/>
        <v>0</v>
      </c>
      <c r="AG72" s="103">
        <f t="shared" si="8"/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6">
        <f t="shared" si="5"/>
        <v>0</v>
      </c>
      <c r="AQ72" s="106">
        <f t="shared" si="6"/>
        <v>0</v>
      </c>
      <c r="AR72" s="100">
        <v>0</v>
      </c>
      <c r="AS72" s="100">
        <v>0</v>
      </c>
      <c r="AT72" s="103">
        <f t="shared" si="44"/>
        <v>1200000</v>
      </c>
      <c r="AU72" s="103">
        <f t="shared" si="45"/>
        <v>1200000</v>
      </c>
      <c r="AV72" s="109"/>
      <c r="AW72" s="110"/>
      <c r="AX72" s="110"/>
      <c r="AY72" s="110"/>
      <c r="AZ72" s="110"/>
      <c r="BA72" s="110"/>
    </row>
    <row r="73" spans="1:53" s="120" customFormat="1" ht="13.5" thickBot="1">
      <c r="A73" s="101" t="s">
        <v>211</v>
      </c>
      <c r="B73" s="102" t="s">
        <v>17</v>
      </c>
      <c r="C73" s="102" t="s">
        <v>17</v>
      </c>
      <c r="D73" s="103">
        <f>SUM(D67:D72)</f>
        <v>255403</v>
      </c>
      <c r="E73" s="103">
        <f>SUM(E67:E72)</f>
        <v>154012</v>
      </c>
      <c r="F73" s="103">
        <f aca="true" t="shared" si="46" ref="F73:K73">SUM(F67:F72)</f>
        <v>0</v>
      </c>
      <c r="G73" s="103">
        <f t="shared" si="46"/>
        <v>0</v>
      </c>
      <c r="H73" s="103">
        <f t="shared" si="46"/>
        <v>2600</v>
      </c>
      <c r="I73" s="103">
        <f t="shared" si="46"/>
        <v>600</v>
      </c>
      <c r="J73" s="103">
        <f t="shared" si="46"/>
        <v>48000</v>
      </c>
      <c r="K73" s="103">
        <f t="shared" si="46"/>
        <v>47674</v>
      </c>
      <c r="L73" s="106">
        <f t="shared" si="0"/>
        <v>50600</v>
      </c>
      <c r="M73" s="106">
        <f t="shared" si="1"/>
        <v>48274</v>
      </c>
      <c r="N73" s="103">
        <f aca="true" t="shared" si="47" ref="N73:AE73">SUM(N67:N72)</f>
        <v>3739695</v>
      </c>
      <c r="O73" s="103">
        <f t="shared" si="47"/>
        <v>1416257</v>
      </c>
      <c r="P73" s="103">
        <f>SUM(P67:P71)</f>
        <v>2255626</v>
      </c>
      <c r="Q73" s="103">
        <f>SUM(Q67:Q71)</f>
        <v>1464223</v>
      </c>
      <c r="R73" s="103">
        <f t="shared" si="47"/>
        <v>111971</v>
      </c>
      <c r="S73" s="103">
        <f t="shared" si="47"/>
        <v>97355</v>
      </c>
      <c r="T73" s="103">
        <f t="shared" si="47"/>
        <v>11056028</v>
      </c>
      <c r="U73" s="103">
        <f t="shared" si="47"/>
        <v>4176389</v>
      </c>
      <c r="V73" s="103">
        <f t="shared" si="47"/>
        <v>2841170</v>
      </c>
      <c r="W73" s="103">
        <f t="shared" si="47"/>
        <v>1270131</v>
      </c>
      <c r="X73" s="103">
        <f t="shared" si="47"/>
        <v>13897198</v>
      </c>
      <c r="Y73" s="103">
        <f t="shared" si="47"/>
        <v>5446520</v>
      </c>
      <c r="Z73" s="103">
        <f t="shared" si="47"/>
        <v>0</v>
      </c>
      <c r="AA73" s="103">
        <f t="shared" si="47"/>
        <v>0</v>
      </c>
      <c r="AB73" s="103">
        <f t="shared" si="47"/>
        <v>14458849</v>
      </c>
      <c r="AC73" s="103">
        <f t="shared" si="47"/>
        <v>10585534</v>
      </c>
      <c r="AD73" s="103">
        <f t="shared" si="47"/>
        <v>2722456</v>
      </c>
      <c r="AE73" s="103">
        <f t="shared" si="47"/>
        <v>1831793</v>
      </c>
      <c r="AF73" s="103">
        <f t="shared" si="7"/>
        <v>17181305</v>
      </c>
      <c r="AG73" s="103">
        <f t="shared" si="8"/>
        <v>12417327</v>
      </c>
      <c r="AH73" s="103">
        <f>SUM(AH67:AH71)</f>
        <v>0</v>
      </c>
      <c r="AI73" s="103">
        <f aca="true" t="shared" si="48" ref="AI73:AO73">SUM(AI67:AI71)</f>
        <v>0</v>
      </c>
      <c r="AJ73" s="103">
        <f t="shared" si="48"/>
        <v>205197</v>
      </c>
      <c r="AK73" s="103">
        <f t="shared" si="48"/>
        <v>195810</v>
      </c>
      <c r="AL73" s="103">
        <f t="shared" si="48"/>
        <v>2860</v>
      </c>
      <c r="AM73" s="103">
        <f t="shared" si="48"/>
        <v>2858</v>
      </c>
      <c r="AN73" s="103">
        <f t="shared" si="48"/>
        <v>1111362</v>
      </c>
      <c r="AO73" s="103">
        <f t="shared" si="48"/>
        <v>968379</v>
      </c>
      <c r="AP73" s="106">
        <f t="shared" si="5"/>
        <v>1319419</v>
      </c>
      <c r="AQ73" s="106">
        <f t="shared" si="6"/>
        <v>1167047</v>
      </c>
      <c r="AR73" s="103">
        <f>SUM(AR67:AR71)</f>
        <v>0</v>
      </c>
      <c r="AS73" s="103">
        <f>SUM(AS67:AS71)</f>
        <v>0</v>
      </c>
      <c r="AT73" s="103">
        <f>SUM(AT67:AT71)</f>
        <v>38811217</v>
      </c>
      <c r="AU73" s="103">
        <f>SUM(AU67:AU71)</f>
        <v>22211015</v>
      </c>
      <c r="AV73" s="124"/>
      <c r="AW73" s="125"/>
      <c r="AX73" s="125"/>
      <c r="AY73" s="125"/>
      <c r="AZ73" s="125"/>
      <c r="BA73" s="125"/>
    </row>
    <row r="74" spans="1:53" s="120" customFormat="1" ht="13.5" thickBot="1">
      <c r="A74" s="135" t="s">
        <v>212</v>
      </c>
      <c r="B74" s="136" t="s">
        <v>17</v>
      </c>
      <c r="C74" s="136" t="s">
        <v>17</v>
      </c>
      <c r="D74" s="137">
        <f aca="true" t="shared" si="49" ref="D74:K74">D52+D58+D66+D73</f>
        <v>16405841</v>
      </c>
      <c r="E74" s="137">
        <f t="shared" si="49"/>
        <v>14556482</v>
      </c>
      <c r="F74" s="137">
        <f t="shared" si="49"/>
        <v>452557</v>
      </c>
      <c r="G74" s="137">
        <f t="shared" si="49"/>
        <v>353926</v>
      </c>
      <c r="H74" s="137">
        <f t="shared" si="49"/>
        <v>1904254</v>
      </c>
      <c r="I74" s="137">
        <f t="shared" si="49"/>
        <v>1692636</v>
      </c>
      <c r="J74" s="137">
        <f t="shared" si="49"/>
        <v>983751</v>
      </c>
      <c r="K74" s="137">
        <f t="shared" si="49"/>
        <v>74925</v>
      </c>
      <c r="L74" s="138">
        <f t="shared" si="0"/>
        <v>3340562</v>
      </c>
      <c r="M74" s="138">
        <f t="shared" si="1"/>
        <v>2121487</v>
      </c>
      <c r="N74" s="137">
        <f>N52+N58+N66+N73</f>
        <v>82368512</v>
      </c>
      <c r="O74" s="137">
        <f>O52+O58+O66+O73</f>
        <v>74432834</v>
      </c>
      <c r="P74" s="137">
        <f>P52+P58+P66+P73+P53</f>
        <v>7875084</v>
      </c>
      <c r="Q74" s="137">
        <f>Q52+Q58+Q66+Q73+Q53</f>
        <v>6652518</v>
      </c>
      <c r="R74" s="137">
        <f>R52+R58+R66+R73+R53</f>
        <v>11811729</v>
      </c>
      <c r="S74" s="137">
        <f>S52+S58+S66+S73+S53</f>
        <v>11086496</v>
      </c>
      <c r="T74" s="137">
        <f aca="true" t="shared" si="50" ref="T74:Y74">T52+T58+T66+T73+T53+T57</f>
        <v>27477911</v>
      </c>
      <c r="U74" s="137">
        <f t="shared" si="50"/>
        <v>15827032</v>
      </c>
      <c r="V74" s="137">
        <f t="shared" si="50"/>
        <v>31529359</v>
      </c>
      <c r="W74" s="137">
        <f t="shared" si="50"/>
        <v>28373896</v>
      </c>
      <c r="X74" s="137">
        <f t="shared" si="50"/>
        <v>59007270</v>
      </c>
      <c r="Y74" s="137">
        <f t="shared" si="50"/>
        <v>44200928</v>
      </c>
      <c r="Z74" s="137">
        <f aca="true" t="shared" si="51" ref="Z74:AE74">Z52+Z58+Z66+Z73</f>
        <v>143000</v>
      </c>
      <c r="AA74" s="137">
        <f t="shared" si="51"/>
        <v>34770</v>
      </c>
      <c r="AB74" s="137">
        <f t="shared" si="51"/>
        <v>16031806</v>
      </c>
      <c r="AC74" s="137">
        <f t="shared" si="51"/>
        <v>11939527</v>
      </c>
      <c r="AD74" s="137">
        <f t="shared" si="51"/>
        <v>9821187</v>
      </c>
      <c r="AE74" s="137">
        <f t="shared" si="51"/>
        <v>8524552</v>
      </c>
      <c r="AF74" s="137">
        <f t="shared" si="7"/>
        <v>25995993</v>
      </c>
      <c r="AG74" s="137">
        <f t="shared" si="8"/>
        <v>20498849</v>
      </c>
      <c r="AH74" s="137">
        <f aca="true" t="shared" si="52" ref="AH74:AO74">AH52+AH58+AH66+AH73</f>
        <v>0</v>
      </c>
      <c r="AI74" s="137">
        <f t="shared" si="52"/>
        <v>0</v>
      </c>
      <c r="AJ74" s="137">
        <f t="shared" si="52"/>
        <v>9701756</v>
      </c>
      <c r="AK74" s="137">
        <f t="shared" si="52"/>
        <v>8856893</v>
      </c>
      <c r="AL74" s="137">
        <f t="shared" si="52"/>
        <v>946366</v>
      </c>
      <c r="AM74" s="137">
        <f t="shared" si="52"/>
        <v>806898</v>
      </c>
      <c r="AN74" s="137">
        <f t="shared" si="52"/>
        <v>11709963</v>
      </c>
      <c r="AO74" s="137">
        <f t="shared" si="52"/>
        <v>9418971</v>
      </c>
      <c r="AP74" s="138">
        <f t="shared" si="5"/>
        <v>22358085</v>
      </c>
      <c r="AQ74" s="138">
        <f t="shared" si="6"/>
        <v>19082762</v>
      </c>
      <c r="AR74" s="137">
        <f>AR52+AR58+AR66+AR73</f>
        <v>1779998</v>
      </c>
      <c r="AS74" s="137">
        <f>AS52+AS58+AS66+AS73</f>
        <v>1779633</v>
      </c>
      <c r="AT74" s="137">
        <f>AT52+AT58+AT66+AT73</f>
        <v>230943074</v>
      </c>
      <c r="AU74" s="137">
        <f>AU52+AU58+AU66+AU73</f>
        <v>194411989</v>
      </c>
      <c r="AV74" s="124"/>
      <c r="AW74" s="125"/>
      <c r="AX74" s="125"/>
      <c r="AY74" s="125"/>
      <c r="AZ74" s="125"/>
      <c r="BA74" s="125"/>
    </row>
    <row r="75" spans="1:53" s="120" customFormat="1" ht="13.5" thickBot="1">
      <c r="A75" s="101" t="s">
        <v>255</v>
      </c>
      <c r="B75" s="117">
        <v>97</v>
      </c>
      <c r="C75" s="117" t="s">
        <v>3</v>
      </c>
      <c r="D75" s="103"/>
      <c r="E75" s="103"/>
      <c r="F75" s="103"/>
      <c r="G75" s="103"/>
      <c r="H75" s="103"/>
      <c r="I75" s="103"/>
      <c r="J75" s="103"/>
      <c r="K75" s="103"/>
      <c r="L75" s="106"/>
      <c r="M75" s="106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6"/>
      <c r="AQ75" s="106"/>
      <c r="AR75" s="103">
        <v>361455</v>
      </c>
      <c r="AS75" s="103"/>
      <c r="AT75" s="103">
        <f>D75+L75+N75+P75+R75+X75+AF75+AP75+AR75</f>
        <v>361455</v>
      </c>
      <c r="AU75" s="103">
        <f>E75+M75+O75+Q75+S75+Y75+AG75+AQ75+AS75</f>
        <v>0</v>
      </c>
      <c r="AV75" s="124"/>
      <c r="AW75" s="125"/>
      <c r="AX75" s="125"/>
      <c r="AY75" s="125"/>
      <c r="AZ75" s="125"/>
      <c r="BA75" s="125"/>
    </row>
    <row r="76" spans="1:53" s="120" customFormat="1" ht="13.5" thickBot="1">
      <c r="A76" s="135" t="s">
        <v>213</v>
      </c>
      <c r="B76" s="136" t="s">
        <v>17</v>
      </c>
      <c r="C76" s="136" t="s">
        <v>17</v>
      </c>
      <c r="D76" s="137">
        <f>D74</f>
        <v>16405841</v>
      </c>
      <c r="E76" s="137">
        <f>E74</f>
        <v>14556482</v>
      </c>
      <c r="F76" s="137">
        <f aca="true" t="shared" si="53" ref="F76:K76">F74</f>
        <v>452557</v>
      </c>
      <c r="G76" s="137">
        <f t="shared" si="53"/>
        <v>353926</v>
      </c>
      <c r="H76" s="137">
        <f t="shared" si="53"/>
        <v>1904254</v>
      </c>
      <c r="I76" s="137">
        <f t="shared" si="53"/>
        <v>1692636</v>
      </c>
      <c r="J76" s="137">
        <f t="shared" si="53"/>
        <v>983751</v>
      </c>
      <c r="K76" s="137">
        <f t="shared" si="53"/>
        <v>74925</v>
      </c>
      <c r="L76" s="138">
        <f t="shared" si="0"/>
        <v>3340562</v>
      </c>
      <c r="M76" s="138">
        <f t="shared" si="1"/>
        <v>2121487</v>
      </c>
      <c r="N76" s="137">
        <f aca="true" t="shared" si="54" ref="N76:AE76">N74</f>
        <v>82368512</v>
      </c>
      <c r="O76" s="137">
        <f t="shared" si="54"/>
        <v>74432834</v>
      </c>
      <c r="P76" s="137">
        <f t="shared" si="54"/>
        <v>7875084</v>
      </c>
      <c r="Q76" s="137">
        <f t="shared" si="54"/>
        <v>6652518</v>
      </c>
      <c r="R76" s="137">
        <f t="shared" si="54"/>
        <v>11811729</v>
      </c>
      <c r="S76" s="137">
        <f t="shared" si="54"/>
        <v>11086496</v>
      </c>
      <c r="T76" s="137">
        <f t="shared" si="54"/>
        <v>27477911</v>
      </c>
      <c r="U76" s="137">
        <f t="shared" si="54"/>
        <v>15827032</v>
      </c>
      <c r="V76" s="137">
        <f t="shared" si="54"/>
        <v>31529359</v>
      </c>
      <c r="W76" s="137">
        <f t="shared" si="54"/>
        <v>28373896</v>
      </c>
      <c r="X76" s="137">
        <f t="shared" si="54"/>
        <v>59007270</v>
      </c>
      <c r="Y76" s="137">
        <f t="shared" si="54"/>
        <v>44200928</v>
      </c>
      <c r="Z76" s="137">
        <f t="shared" si="54"/>
        <v>143000</v>
      </c>
      <c r="AA76" s="137">
        <f t="shared" si="54"/>
        <v>34770</v>
      </c>
      <c r="AB76" s="137">
        <f t="shared" si="54"/>
        <v>16031806</v>
      </c>
      <c r="AC76" s="137">
        <f t="shared" si="54"/>
        <v>11939527</v>
      </c>
      <c r="AD76" s="137">
        <f t="shared" si="54"/>
        <v>9821187</v>
      </c>
      <c r="AE76" s="137">
        <f t="shared" si="54"/>
        <v>8524552</v>
      </c>
      <c r="AF76" s="137">
        <f t="shared" si="7"/>
        <v>25995993</v>
      </c>
      <c r="AG76" s="137">
        <f t="shared" si="8"/>
        <v>20498849</v>
      </c>
      <c r="AH76" s="137">
        <f aca="true" t="shared" si="55" ref="AH76:AO76">AH74</f>
        <v>0</v>
      </c>
      <c r="AI76" s="137">
        <f t="shared" si="55"/>
        <v>0</v>
      </c>
      <c r="AJ76" s="137">
        <f t="shared" si="55"/>
        <v>9701756</v>
      </c>
      <c r="AK76" s="137">
        <f t="shared" si="55"/>
        <v>8856893</v>
      </c>
      <c r="AL76" s="137">
        <f t="shared" si="55"/>
        <v>946366</v>
      </c>
      <c r="AM76" s="137">
        <f t="shared" si="55"/>
        <v>806898</v>
      </c>
      <c r="AN76" s="137">
        <f t="shared" si="55"/>
        <v>11709963</v>
      </c>
      <c r="AO76" s="137">
        <f t="shared" si="55"/>
        <v>9418971</v>
      </c>
      <c r="AP76" s="138">
        <f t="shared" si="5"/>
        <v>22358085</v>
      </c>
      <c r="AQ76" s="138">
        <f t="shared" si="6"/>
        <v>19082762</v>
      </c>
      <c r="AR76" s="137">
        <f>AR74+AR75</f>
        <v>2141453</v>
      </c>
      <c r="AS76" s="137">
        <f>AS74+AS75</f>
        <v>1779633</v>
      </c>
      <c r="AT76" s="137">
        <f>AT74+AT75</f>
        <v>231304529</v>
      </c>
      <c r="AU76" s="137">
        <f>AU74+AU75</f>
        <v>194411989</v>
      </c>
      <c r="AV76" s="124"/>
      <c r="AW76" s="125"/>
      <c r="AX76" s="125"/>
      <c r="AY76" s="125"/>
      <c r="AZ76" s="125"/>
      <c r="BA76" s="125"/>
    </row>
    <row r="77" spans="4:53" ht="12.75"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R77" s="109"/>
      <c r="AS77" s="109"/>
      <c r="AT77" s="109"/>
      <c r="AU77" s="109"/>
      <c r="AV77" s="109"/>
      <c r="AW77" s="110"/>
      <c r="AX77" s="110"/>
      <c r="AY77" s="110"/>
      <c r="AZ77" s="110"/>
      <c r="BA77" s="110"/>
    </row>
    <row r="78" spans="4:53" ht="12.75"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R78" s="109"/>
      <c r="AS78" s="109"/>
      <c r="AT78" s="109"/>
      <c r="AU78" s="109"/>
      <c r="AV78" s="109"/>
      <c r="AW78" s="110"/>
      <c r="AX78" s="110"/>
      <c r="AY78" s="110"/>
      <c r="AZ78" s="110"/>
      <c r="BA78" s="110"/>
    </row>
    <row r="79" spans="4:53" ht="12.75"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R79" s="109"/>
      <c r="AS79" s="109"/>
      <c r="AT79" s="109"/>
      <c r="AU79" s="109"/>
      <c r="AV79" s="109"/>
      <c r="AW79" s="110"/>
      <c r="AX79" s="110"/>
      <c r="AY79" s="110"/>
      <c r="AZ79" s="110"/>
      <c r="BA79" s="110"/>
    </row>
    <row r="80" spans="4:53" ht="12.75"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R80" s="109"/>
      <c r="AS80" s="109"/>
      <c r="AT80" s="109"/>
      <c r="AU80" s="109"/>
      <c r="AV80" s="109"/>
      <c r="AW80" s="110"/>
      <c r="AX80" s="110"/>
      <c r="AY80" s="110"/>
      <c r="AZ80" s="110"/>
      <c r="BA80" s="110"/>
    </row>
    <row r="81" spans="4:53" ht="12.75"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R81" s="109"/>
      <c r="AS81" s="109"/>
      <c r="AT81" s="109"/>
      <c r="AU81" s="109"/>
      <c r="AV81" s="109"/>
      <c r="AW81" s="110"/>
      <c r="AX81" s="110"/>
      <c r="AY81" s="110"/>
      <c r="AZ81" s="110"/>
      <c r="BA81" s="110"/>
    </row>
    <row r="82" spans="4:53" ht="12.75"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R82" s="109"/>
      <c r="AS82" s="109"/>
      <c r="AT82" s="109"/>
      <c r="AU82" s="109"/>
      <c r="AV82" s="109"/>
      <c r="AW82" s="110"/>
      <c r="AX82" s="110"/>
      <c r="AY82" s="110"/>
      <c r="AZ82" s="110"/>
      <c r="BA82" s="110"/>
    </row>
    <row r="83" spans="4:53" ht="12.75"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R83" s="109"/>
      <c r="AS83" s="109"/>
      <c r="AT83" s="109"/>
      <c r="AU83" s="109"/>
      <c r="AV83" s="109"/>
      <c r="AW83" s="110"/>
      <c r="AX83" s="110"/>
      <c r="AY83" s="110"/>
      <c r="AZ83" s="110"/>
      <c r="BA83" s="110"/>
    </row>
    <row r="84" spans="4:53" ht="12.75"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R84" s="109"/>
      <c r="AS84" s="109"/>
      <c r="AT84" s="109"/>
      <c r="AU84" s="109"/>
      <c r="AV84" s="109"/>
      <c r="AW84" s="110"/>
      <c r="AX84" s="110"/>
      <c r="AY84" s="110"/>
      <c r="AZ84" s="110"/>
      <c r="BA84" s="110"/>
    </row>
    <row r="85" spans="4:53" ht="12.75"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R85" s="109"/>
      <c r="AS85" s="109"/>
      <c r="AT85" s="109"/>
      <c r="AU85" s="109"/>
      <c r="AV85" s="109"/>
      <c r="AW85" s="110"/>
      <c r="AX85" s="110"/>
      <c r="AY85" s="110"/>
      <c r="AZ85" s="110"/>
      <c r="BA85" s="110"/>
    </row>
    <row r="86" spans="4:53" ht="12.75"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R86" s="109"/>
      <c r="AS86" s="109"/>
      <c r="AT86" s="109"/>
      <c r="AU86" s="109"/>
      <c r="AV86" s="109"/>
      <c r="AW86" s="110"/>
      <c r="AX86" s="110"/>
      <c r="AY86" s="110"/>
      <c r="AZ86" s="110"/>
      <c r="BA86" s="110"/>
    </row>
    <row r="87" spans="4:53" ht="12.75"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R87" s="109"/>
      <c r="AS87" s="109"/>
      <c r="AT87" s="109"/>
      <c r="AU87" s="109"/>
      <c r="AV87" s="109"/>
      <c r="AW87" s="110"/>
      <c r="AX87" s="110"/>
      <c r="AY87" s="110"/>
      <c r="AZ87" s="110"/>
      <c r="BA87" s="110"/>
    </row>
    <row r="88" spans="4:53" ht="12.75"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R88" s="109"/>
      <c r="AS88" s="109"/>
      <c r="AT88" s="109"/>
      <c r="AU88" s="109"/>
      <c r="AV88" s="109"/>
      <c r="AW88" s="110"/>
      <c r="AX88" s="110"/>
      <c r="AY88" s="110"/>
      <c r="AZ88" s="110"/>
      <c r="BA88" s="110"/>
    </row>
    <row r="89" spans="4:53" ht="12.75"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R89" s="109"/>
      <c r="AS89" s="109"/>
      <c r="AT89" s="109"/>
      <c r="AU89" s="109"/>
      <c r="AV89" s="109"/>
      <c r="AW89" s="110"/>
      <c r="AX89" s="110"/>
      <c r="AY89" s="110"/>
      <c r="AZ89" s="110"/>
      <c r="BA89" s="110"/>
    </row>
    <row r="90" spans="4:53" ht="12.75"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R90" s="109"/>
      <c r="AS90" s="109"/>
      <c r="AT90" s="109"/>
      <c r="AU90" s="109"/>
      <c r="AV90" s="109"/>
      <c r="AW90" s="110"/>
      <c r="AX90" s="110"/>
      <c r="AY90" s="110"/>
      <c r="AZ90" s="110"/>
      <c r="BA90" s="110"/>
    </row>
    <row r="91" spans="4:53" ht="12.75"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R91" s="109"/>
      <c r="AS91" s="109"/>
      <c r="AT91" s="109"/>
      <c r="AU91" s="109"/>
      <c r="AV91" s="109"/>
      <c r="AW91" s="110"/>
      <c r="AX91" s="110"/>
      <c r="AY91" s="110"/>
      <c r="AZ91" s="110"/>
      <c r="BA91" s="110"/>
    </row>
    <row r="92" spans="4:53" ht="12.75"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</row>
    <row r="93" spans="4:53" ht="12.75"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</row>
    <row r="94" spans="4:53" ht="12.75"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</row>
    <row r="95" spans="4:53" ht="12.75"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</row>
    <row r="96" spans="4:53" ht="12.75"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</row>
    <row r="97" spans="4:53" ht="12.75"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</row>
    <row r="98" spans="4:53" ht="12.75"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</row>
    <row r="99" spans="4:53" ht="12.75"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</row>
    <row r="100" spans="4:53" ht="12.75"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</row>
    <row r="101" spans="4:53" ht="12.75"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</row>
    <row r="102" spans="4:53" ht="12.75"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</row>
    <row r="103" spans="4:53" ht="12.75"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</row>
    <row r="104" spans="4:53" ht="12.75"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</row>
    <row r="105" spans="4:53" ht="12.75"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</row>
    <row r="106" spans="4:53" ht="12.75"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</row>
    <row r="107" spans="4:53" ht="12.75"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</row>
    <row r="108" spans="4:53" ht="12.75"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</row>
    <row r="109" spans="4:53" ht="12.75"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</row>
    <row r="110" spans="4:53" ht="12.75"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</row>
    <row r="111" spans="4:53" ht="12.75"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</row>
    <row r="112" spans="4:53" ht="12.75"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</row>
    <row r="113" spans="4:53" ht="12.75"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</row>
    <row r="114" spans="4:53" ht="12.75"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</row>
    <row r="115" spans="4:53" ht="12.75"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</row>
    <row r="116" spans="4:53" ht="12.75"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</row>
    <row r="117" spans="4:53" ht="12.75"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</row>
    <row r="118" spans="4:53" ht="12.75"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</row>
    <row r="119" spans="4:53" ht="12.75"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</row>
    <row r="120" spans="4:53" ht="12.75"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</row>
    <row r="121" spans="4:53" ht="12.75"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</row>
    <row r="122" spans="4:53" ht="12.75"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</row>
    <row r="123" spans="4:53" ht="12.75"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</row>
    <row r="124" spans="4:53" ht="12.75"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</row>
    <row r="125" spans="4:53" ht="12.75"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</row>
    <row r="126" spans="4:53" ht="12.75"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</row>
    <row r="127" spans="4:53" ht="12.75"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</row>
    <row r="128" spans="4:53" ht="12.75"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</row>
    <row r="129" spans="4:53" ht="12.75"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</row>
    <row r="130" spans="4:53" ht="12.75"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</row>
    <row r="131" spans="4:53" ht="12.75"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</row>
    <row r="132" spans="4:53" ht="12.75"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</row>
    <row r="133" spans="4:53" ht="12.75"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</row>
    <row r="134" spans="4:53" ht="12.75"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</row>
    <row r="135" spans="4:53" ht="12.75"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</row>
    <row r="136" spans="4:53" ht="12.75"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</row>
    <row r="137" spans="4:53" ht="12.75"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</row>
    <row r="138" spans="4:53" ht="12.75"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</row>
    <row r="139" spans="4:53" ht="12.75"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</row>
    <row r="140" spans="4:53" ht="12.75"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</row>
    <row r="141" spans="4:53" ht="12.75"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</row>
    <row r="142" spans="4:53" ht="12.75"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</row>
    <row r="143" spans="4:53" ht="12.75"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</row>
    <row r="144" spans="4:53" ht="12.75"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</row>
    <row r="145" spans="4:53" ht="12.75"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</row>
    <row r="146" spans="4:53" ht="12.75"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</row>
    <row r="147" spans="4:53" ht="12.75"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</row>
    <row r="148" spans="4:53" ht="12.75"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</row>
    <row r="149" spans="4:53" ht="12.75"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</row>
    <row r="150" spans="4:53" ht="12.75"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</row>
    <row r="151" spans="4:53" ht="12.75"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</row>
    <row r="152" spans="4:53" ht="12.75"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</row>
    <row r="153" spans="4:53" ht="12.75"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</row>
    <row r="154" spans="4:53" ht="12.75"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</row>
    <row r="155" spans="4:53" ht="12.75"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</row>
    <row r="156" spans="4:53" ht="12.75"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</row>
    <row r="157" spans="4:53" ht="12.75"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</row>
    <row r="158" spans="4:53" ht="12.75"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</row>
    <row r="159" spans="4:53" ht="12.75"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</row>
    <row r="160" spans="4:53" ht="12.75"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</row>
    <row r="161" spans="4:53" ht="12.75"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</row>
    <row r="162" spans="4:53" ht="12.75"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</row>
    <row r="163" spans="4:53" ht="12.75"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</row>
    <row r="164" spans="4:53" ht="12.75"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</row>
    <row r="165" spans="4:53" ht="12.75"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</row>
    <row r="166" spans="4:53" ht="12.75"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</row>
    <row r="167" spans="4:53" ht="12.75"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</row>
    <row r="168" spans="4:53" ht="12.75"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</row>
    <row r="169" spans="4:53" ht="12.75"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</row>
    <row r="170" spans="4:53" ht="12.75"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</row>
    <row r="171" spans="4:53" ht="12.75"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</row>
    <row r="172" spans="4:53" ht="12.75"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</row>
    <row r="173" spans="4:53" ht="12.75"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</row>
    <row r="174" spans="4:53" ht="12.75"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</row>
    <row r="175" spans="4:53" ht="12.75"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</row>
    <row r="176" spans="4:53" ht="12.75"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</row>
    <row r="177" spans="4:53" ht="12.75"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</row>
    <row r="178" spans="4:53" ht="12.75"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</row>
    <row r="179" spans="4:53" ht="12.75"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</row>
    <row r="180" spans="4:53" ht="12.75"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</row>
    <row r="181" spans="4:53" ht="12.75"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</row>
    <row r="182" spans="4:53" ht="12.75"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</row>
    <row r="183" spans="4:53" ht="12.75"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</row>
    <row r="184" spans="4:53" ht="12.75"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</row>
    <row r="185" spans="4:53" ht="12.75"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</row>
    <row r="186" spans="4:53" ht="12.75"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</row>
    <row r="187" spans="4:53" ht="12.75"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</row>
    <row r="188" spans="4:53" ht="12.75"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</row>
    <row r="189" spans="4:53" ht="12.75"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</row>
  </sheetData>
  <sheetProtection/>
  <mergeCells count="30">
    <mergeCell ref="N10:O11"/>
    <mergeCell ref="P10:Q11"/>
    <mergeCell ref="D10:E11"/>
    <mergeCell ref="A10:A11"/>
    <mergeCell ref="B10:B11"/>
    <mergeCell ref="C10:C11"/>
    <mergeCell ref="F10:M10"/>
    <mergeCell ref="F11:G11"/>
    <mergeCell ref="H11:I11"/>
    <mergeCell ref="J11:K11"/>
    <mergeCell ref="R10:S11"/>
    <mergeCell ref="AH11:AI11"/>
    <mergeCell ref="AJ11:AK11"/>
    <mergeCell ref="AT10:AU11"/>
    <mergeCell ref="AL11:AM11"/>
    <mergeCell ref="AN11:AO11"/>
    <mergeCell ref="AP11:AQ11"/>
    <mergeCell ref="AH10:AQ10"/>
    <mergeCell ref="Z11:AA11"/>
    <mergeCell ref="AB11:AC11"/>
    <mergeCell ref="A8:AU8"/>
    <mergeCell ref="AR10:AS11"/>
    <mergeCell ref="T10:Y10"/>
    <mergeCell ref="T11:U11"/>
    <mergeCell ref="V11:W11"/>
    <mergeCell ref="X11:Y11"/>
    <mergeCell ref="L11:M11"/>
    <mergeCell ref="Z10:AG10"/>
    <mergeCell ref="AD11:AE11"/>
    <mergeCell ref="AF11:AG11"/>
  </mergeCells>
  <printOptions/>
  <pageMargins left="0.75" right="0.75" top="0.17" bottom="0.1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a_valkanova</dc:creator>
  <cp:keywords/>
  <dc:description/>
  <cp:lastModifiedBy>Petia Georgieva</cp:lastModifiedBy>
  <cp:lastPrinted>2012-08-15T12:56:50Z</cp:lastPrinted>
  <dcterms:created xsi:type="dcterms:W3CDTF">2012-08-13T11:27:09Z</dcterms:created>
  <dcterms:modified xsi:type="dcterms:W3CDTF">2014-08-13T06:53:32Z</dcterms:modified>
  <cp:category/>
  <cp:version/>
  <cp:contentType/>
  <cp:contentStatus/>
</cp:coreProperties>
</file>