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610" windowWidth="19230" windowHeight="5655" activeTab="1"/>
  </bookViews>
  <sheets>
    <sheet name="OTCHET-agregirani pokazateli" sheetId="1" r:id="rId1"/>
    <sheet name="OTCHET" sheetId="2" r:id="rId2"/>
    <sheet name="INF" sheetId="3" state="hidden" r:id="rId3"/>
    <sheet name="list" sheetId="4" state="hidden" r:id="rId4"/>
  </sheets>
  <externalReferences>
    <externalReference r:id="rId7"/>
    <externalReference r:id="rId8"/>
  </externalReferences>
  <definedNames>
    <definedName name="_xlfn.SUMIFS" hidden="1">#NAME?</definedName>
    <definedName name="Date">'list'!$B$692:$B$703</definedName>
    <definedName name="EBK_DEIN">'list'!$B$11:$B$275</definedName>
    <definedName name="EBK_DEIN2">'list'!$B$11:$C$275</definedName>
    <definedName name="OP_LIST">'list'!$A$281:$A$290</definedName>
    <definedName name="OP_LIST2">'list'!$A$282:$B$290</definedName>
    <definedName name="PRBK">'list'!$A$296:$B$689</definedName>
    <definedName name="SMETKA">'list'!$A$2:$A$7</definedName>
    <definedName name="Z_D568CAA1_2ECB_11D7_B07A_00010309AF38_.wvu.Cols" localSheetId="0" hidden="1">'OTCHET-agregirani pokazateli'!$K:$L,'OTCHET-agregirani pokazateli'!$N:$O,'OTCHET-agregirani pokazateli'!$Q:$R,'OTCHET-agregirani pokazateli'!$T:$U,'OTCHET-agregirani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pokazateli'!$B$1:$I$146</definedName>
    <definedName name="Z_D568CAA1_2ECB_11D7_B07A_00010309AF38_.wvu.Rows" localSheetId="0" hidden="1">'OTCHET-agregirani pokazateli'!$53:$53,'OTCHET-agregirani pokazateli'!$60:$60,'OTCHET-agregirani pokazateli'!$128:$132,'OTCHET-agregirani pokazateli'!$134:$142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  <definedName name="_xlnm.Print_Area" localSheetId="1">'OTCHET'!$A:$I</definedName>
    <definedName name="_xlnm.Print_Area" localSheetId="0">'OTCHET-agregirani pokazateli'!$B$1:$H$146</definedName>
  </definedNames>
  <calcPr fullCalcOnLoad="1"/>
</workbook>
</file>

<file path=xl/comments2.xml><?xml version="1.0" encoding="utf-8"?>
<comments xmlns="http://schemas.openxmlformats.org/spreadsheetml/2006/main">
  <authors>
    <author>PKyuchukov</author>
    <author>DBoyadzhieva</author>
  </authors>
  <commentList>
    <comment ref="D287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1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3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1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4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93-55 и 93-56 се използва само от НАП.</t>
        </r>
      </text>
    </comment>
    <comment ref="C578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Всеки подпараграф на § 98-00 следва да е равен на нула, с изключение на § 98-90.</t>
        </r>
      </text>
    </comment>
    <comment ref="D735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3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<sst xmlns="http://schemas.openxmlformats.org/spreadsheetml/2006/main" count="2721" uniqueCount="1846">
  <si>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</si>
  <si>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</si>
  <si>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</si>
  <si>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</si>
  <si>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</si>
  <si>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</si>
  <si>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</si>
  <si>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</si>
  <si>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</si>
  <si>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</si>
  <si>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</si>
  <si>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</si>
  <si>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</si>
  <si>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</si>
  <si>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</si>
  <si>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</si>
  <si>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</si>
  <si>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</si>
  <si>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</si>
  <si>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</si>
  <si>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</si>
  <si>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</si>
  <si>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</si>
  <si>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</si>
  <si>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</si>
  <si>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</si>
  <si>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</si>
  <si>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</si>
  <si>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</si>
  <si>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</si>
  <si>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</si>
  <si>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</si>
  <si>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</si>
  <si>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</si>
  <si>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</si>
  <si>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</si>
  <si>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</si>
  <si>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</si>
  <si>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</si>
  <si>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</si>
  <si>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</si>
  <si>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</si>
  <si>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</si>
  <si>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</si>
  <si>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</si>
  <si>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</si>
  <si>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</si>
  <si>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</si>
  <si>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</si>
  <si>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</si>
  <si>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ОБЩИНА ПЛОВДИВ</t>
  </si>
  <si>
    <t>/ Ана Вълканова /</t>
  </si>
  <si>
    <t>032/656757</t>
  </si>
  <si>
    <t>/ Елена Димитрова /</t>
  </si>
  <si>
    <t>/ Наталия Делчева /</t>
  </si>
  <si>
    <t xml:space="preserve">                      ( Ана Вълканова )</t>
  </si>
  <si>
    <t>сл. тел.:032/656757</t>
  </si>
  <si>
    <t xml:space="preserve">                      ( Наталия Делчева )</t>
  </si>
  <si>
    <t xml:space="preserve">                      ( Елена Димитрова 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</si>
  <si>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</si>
  <si>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</si>
  <si>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</si>
  <si>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</si>
  <si>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</si>
  <si>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</si>
  <si>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срочни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</si>
  <si>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</si>
  <si>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</si>
  <si>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</si>
  <si>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</si>
  <si>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</si>
  <si>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срочни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</si>
  <si>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</si>
  <si>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</si>
  <si>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</si>
  <si>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</si>
  <si>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</si>
  <si>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</si>
  <si>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</si>
  <si>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</si>
  <si>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</si>
  <si>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</si>
  <si>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</si>
  <si>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</si>
  <si>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</si>
  <si>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</si>
  <si>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</si>
  <si>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</si>
  <si>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</si>
  <si>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</si>
  <si>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</si>
  <si>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</si>
  <si>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</si>
  <si>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</si>
  <si>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</si>
  <si>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</si>
  <si>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</si>
  <si>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</si>
  <si>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</si>
  <si>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</si>
  <si>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</si>
  <si>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</si>
  <si>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</si>
  <si>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</si>
  <si>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</si>
  <si>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</si>
  <si>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</si>
  <si>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</si>
  <si>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</si>
  <si>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</si>
  <si>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</si>
  <si>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</si>
  <si>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</si>
  <si>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</si>
  <si>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</si>
  <si>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</si>
  <si>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</si>
  <si>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</si>
  <si>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</si>
  <si>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</si>
  <si>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</si>
  <si>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</si>
  <si>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</si>
  <si>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</si>
  <si>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</si>
  <si>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</si>
  <si>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</si>
  <si>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</si>
  <si>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</si>
  <si>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</si>
  <si>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</si>
  <si>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</si>
  <si>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</si>
  <si>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</si>
  <si>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</si>
  <si>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</si>
  <si>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</si>
  <si>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</si>
  <si>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</si>
  <si>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</si>
  <si>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</si>
  <si>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</si>
  <si>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</si>
  <si>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</si>
  <si>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</si>
  <si>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</si>
  <si>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</si>
  <si>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</si>
  <si>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</si>
  <si>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</si>
  <si>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</si>
  <si>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</si>
  <si>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</si>
  <si>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</si>
  <si>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</si>
  <si>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</si>
  <si>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</si>
  <si>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</si>
  <si>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</si>
  <si>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</si>
  <si>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</si>
  <si>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</si>
  <si>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</si>
  <si>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</si>
  <si>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</si>
  <si>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</si>
  <si>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</si>
  <si>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</si>
  <si>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</si>
  <si>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</si>
  <si>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</si>
  <si>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</si>
  <si>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</si>
  <si>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</si>
  <si>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</si>
  <si>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</si>
  <si>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</si>
  <si>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</si>
  <si>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</si>
  <si>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</si>
  <si>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</si>
  <si>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</si>
  <si>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</si>
  <si>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</si>
  <si>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</si>
  <si>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</si>
  <si>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</si>
  <si>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</si>
  <si>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</si>
  <si>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</si>
  <si>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</si>
  <si>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</si>
  <si>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</si>
  <si>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</si>
  <si>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</si>
  <si>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</si>
  <si>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</si>
  <si>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</si>
  <si>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</si>
  <si>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</si>
  <si>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</si>
  <si>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</si>
  <si>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</si>
  <si>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</si>
  <si>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</si>
  <si>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</si>
  <si>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</si>
  <si>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</si>
  <si>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</si>
  <si>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</si>
  <si>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</si>
  <si>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</si>
  <si>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</si>
  <si>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</si>
  <si>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</si>
  <si>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</si>
  <si>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</si>
  <si>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</si>
  <si>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</si>
  <si>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</si>
  <si>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</si>
  <si>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Уточнен план</t>
  </si>
  <si>
    <t>край на дейност</t>
  </si>
  <si>
    <t>i12:ae144</t>
  </si>
  <si>
    <t>Осигурителни вноски</t>
  </si>
  <si>
    <t>Такси върху производството на захар и изоглюкоза</t>
  </si>
  <si>
    <t xml:space="preserve">коректив за касови постъпления (-) 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</si>
  <si>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</si>
  <si>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</si>
  <si>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</si>
  <si>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</si>
  <si>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</si>
  <si>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</si>
  <si>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</si>
  <si>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</si>
  <si>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</si>
  <si>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</si>
  <si>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</si>
  <si>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</si>
  <si>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</si>
  <si>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</si>
  <si>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</si>
  <si>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</si>
  <si>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</si>
  <si>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</si>
  <si>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</si>
  <si>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</si>
  <si>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</si>
  <si>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</si>
  <si>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</si>
  <si>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</si>
  <si>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</si>
  <si>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</si>
  <si>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</si>
  <si>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</si>
  <si>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</si>
  <si>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</si>
  <si>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</si>
  <si>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</si>
  <si>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</si>
  <si>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</si>
  <si>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</si>
  <si>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</si>
  <si>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</si>
  <si>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</si>
  <si>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</si>
  <si>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</si>
  <si>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</si>
  <si>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</si>
  <si>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</si>
  <si>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</si>
  <si>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</si>
  <si>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</si>
  <si>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</si>
  <si>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</si>
  <si>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</si>
  <si>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</si>
  <si>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</si>
  <si>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</si>
  <si>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</si>
  <si>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</si>
  <si>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</si>
  <si>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</si>
  <si>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</si>
  <si>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</si>
  <si>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</si>
  <si>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</si>
  <si>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i</t>
  </si>
  <si>
    <t>j</t>
  </si>
  <si>
    <t>k</t>
  </si>
  <si>
    <t>окончателен данък върху приходите от лихви от депозити на физическите лица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</si>
  <si>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</si>
  <si>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</si>
  <si>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</si>
  <si>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</si>
  <si>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</si>
  <si>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</si>
  <si>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</si>
  <si>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</si>
  <si>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</si>
  <si>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</si>
  <si>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</si>
  <si>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</si>
  <si>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</si>
  <si>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</si>
  <si>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</si>
  <si>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</si>
  <si>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</si>
  <si>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</si>
  <si>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</si>
  <si>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</si>
  <si>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</si>
  <si>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</si>
  <si>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r>
      <t>Събрани средства и извършени плащания за сметка на други бюджети, сметки и фондове - нето (+/-</t>
    </r>
    <r>
      <rPr>
        <sz val="12"/>
        <color indexed="12"/>
        <rFont val="Times New Roman CYR"/>
        <family val="1"/>
      </rPr>
      <t>)</t>
    </r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</si>
  <si>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</si>
  <si>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</si>
  <si>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</si>
  <si>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</si>
  <si>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</si>
  <si>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</si>
  <si>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</si>
  <si>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</si>
  <si>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</si>
  <si>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</si>
  <si>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</si>
  <si>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</si>
  <si>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</si>
  <si>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</si>
  <si>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</si>
  <si>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</si>
  <si>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</si>
  <si>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</si>
  <si>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</si>
  <si>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</si>
  <si>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</si>
  <si>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</si>
  <si>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</si>
  <si>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</si>
  <si>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</si>
  <si>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</si>
  <si>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</si>
  <si>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</si>
  <si>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</si>
  <si>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</si>
  <si>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</si>
  <si>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</si>
  <si>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</si>
  <si>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</si>
  <si>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</si>
  <si>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</si>
  <si>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</si>
  <si>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</si>
  <si>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</si>
  <si>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</si>
  <si>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</si>
  <si>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</si>
  <si>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</si>
  <si>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</si>
  <si>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</si>
  <si>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</si>
  <si>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</si>
  <si>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</si>
  <si>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</si>
  <si>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</si>
  <si>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</si>
  <si>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</si>
  <si>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</si>
  <si>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</si>
  <si>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</si>
  <si>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</si>
  <si>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</si>
  <si>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</si>
  <si>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</si>
  <si>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</si>
  <si>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</si>
  <si>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</si>
  <si>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</si>
  <si>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</si>
  <si>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</si>
  <si>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</si>
  <si>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</si>
  <si>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</si>
  <si>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</si>
  <si>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</si>
  <si>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</si>
  <si>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</si>
  <si>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</si>
  <si>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</si>
  <si>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</si>
  <si>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</si>
  <si>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</si>
  <si>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</si>
  <si>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</si>
  <si>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</si>
  <si>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</si>
  <si>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</si>
  <si>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</si>
  <si>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</si>
  <si>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</si>
  <si>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</si>
  <si>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</si>
  <si>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</si>
  <si>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</si>
  <si>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</si>
  <si>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</si>
  <si>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</si>
  <si>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</si>
  <si>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</si>
  <si>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</si>
  <si>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</si>
  <si>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</si>
  <si>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</si>
  <si>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</si>
  <si>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</si>
  <si>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контрола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</si>
  <si>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</si>
  <si>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</si>
  <si>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</si>
  <si>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</si>
  <si>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</si>
  <si>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</si>
  <si>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</si>
  <si>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</si>
  <si>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</si>
  <si>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</si>
  <si>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</si>
  <si>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</si>
  <si>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</si>
  <si>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</si>
  <si>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</si>
  <si>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</si>
  <si>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</si>
  <si>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</si>
  <si>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</si>
  <si>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</si>
  <si>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</si>
  <si>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</si>
  <si>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</si>
  <si>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</si>
  <si>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</si>
  <si>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</si>
  <si>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</si>
  <si>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</si>
  <si>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</si>
  <si>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</si>
  <si>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</si>
  <si>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</si>
  <si>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</si>
  <si>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</si>
  <si>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</si>
  <si>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</si>
  <si>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</si>
  <si>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</si>
  <si>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</si>
  <si>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</si>
  <si>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</si>
  <si>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</si>
  <si>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</si>
  <si>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</si>
  <si>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</si>
  <si>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</si>
  <si>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</si>
  <si>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</si>
  <si>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</si>
  <si>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</si>
  <si>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</si>
  <si>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</si>
  <si>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</si>
  <si>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</si>
  <si>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</si>
  <si>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</si>
  <si>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</si>
  <si>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</si>
  <si>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</si>
  <si>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</si>
  <si>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</si>
  <si>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</si>
  <si>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</si>
  <si>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</si>
  <si>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</si>
  <si>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</si>
  <si>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</si>
  <si>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</si>
  <si>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</si>
  <si>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</si>
  <si>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</si>
  <si>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</si>
  <si>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</si>
  <si>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</si>
  <si>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</si>
  <si>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</si>
  <si>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</si>
  <si>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</si>
  <si>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</si>
  <si>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Б) ВРЕМЕННИ БЕЗЛИХВЕНИ ЗАЕМИ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</si>
  <si>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</si>
  <si>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</si>
  <si>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</si>
  <si>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</si>
  <si>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</si>
  <si>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</si>
  <si>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капиталови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</si>
  <si>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</si>
  <si>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</si>
  <si>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</si>
  <si>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</si>
  <si>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</si>
  <si>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</si>
  <si>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</si>
  <si>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</si>
  <si>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</si>
  <si>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</si>
  <si>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</si>
  <si>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</si>
  <si>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</si>
  <si>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r>
      <t xml:space="preserve">Налични към </t>
    </r>
    <r>
      <rPr>
        <b/>
        <sz val="12"/>
        <color indexed="10"/>
        <rFont val="Times New Roman Cyr"/>
        <family val="0"/>
      </rPr>
      <t>31.12.2013 г.</t>
    </r>
    <r>
      <rPr>
        <b/>
        <sz val="12"/>
        <rFont val="Times New Roman Cyr"/>
        <family val="1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</si>
  <si>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</si>
  <si>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задължения</t>
    </r>
  </si>
  <si>
    <r>
      <t xml:space="preserve">Налични
ангажименти
към </t>
    </r>
    <r>
      <rPr>
        <b/>
        <sz val="12"/>
        <color indexed="10"/>
        <rFont val="Times New Roman Cyr"/>
        <family val="0"/>
      </rPr>
      <t>31.12.2013</t>
    </r>
    <r>
      <rPr>
        <b/>
        <sz val="12"/>
        <rFont val="Times New Roman Cyr"/>
        <family val="1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</si>
  <si>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0"/>
      </rPr>
      <t>през 2014</t>
    </r>
    <r>
      <rPr>
        <b/>
        <sz val="12"/>
        <rFont val="Times New Roman Cyr"/>
        <family val="1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</si>
  <si>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ангажименти</t>
    </r>
  </si>
  <si>
    <t>след 2016</t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</si>
  <si>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</si>
  <si>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</si>
  <si>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</si>
  <si>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</si>
  <si>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</si>
  <si>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</si>
  <si>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</si>
  <si>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</si>
  <si>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</si>
  <si>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</si>
  <si>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</si>
  <si>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</si>
  <si>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</si>
  <si>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1"/>
      </rPr>
      <t>)</t>
    </r>
  </si>
  <si>
    <t>получени от общини целеви субсидии от ЦБ за капиталови разходи (+)</t>
  </si>
  <si>
    <t>получени от общини целеви трансфери от ЦБ чрез  кодовете в СЕБРА 488 001 ххх-х</t>
  </si>
  <si>
    <r>
      <t xml:space="preserve">получени от общини целеви трансфери от ЦБ чрез кодове в СЕБРА </t>
    </r>
    <r>
      <rPr>
        <b/>
        <i/>
        <sz val="12"/>
        <color indexed="12"/>
        <rFont val="Times New Roman CYR"/>
        <family val="0"/>
      </rPr>
      <t xml:space="preserve">488 </t>
    </r>
    <r>
      <rPr>
        <b/>
        <i/>
        <sz val="12"/>
        <color indexed="16"/>
        <rFont val="Times New Roman CYR"/>
        <family val="0"/>
      </rPr>
      <t>002</t>
    </r>
    <r>
      <rPr>
        <b/>
        <i/>
        <sz val="12"/>
        <color indexed="12"/>
        <rFont val="Times New Roman CYR"/>
        <family val="0"/>
      </rPr>
      <t xml:space="preserve"> ххх-х</t>
    </r>
  </si>
  <si>
    <r>
      <t>възстановени</t>
    </r>
    <r>
      <rPr>
        <sz val="12"/>
        <rFont val="Times New Roman CYR"/>
        <family val="0"/>
      </rPr>
      <t xml:space="preserve"> трансфери за ЦБ</t>
    </r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</si>
  <si>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</si>
  <si>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</si>
  <si>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</si>
  <si>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</si>
  <si>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</si>
  <si>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</si>
  <si>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</si>
  <si>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</si>
  <si>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</si>
  <si>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</si>
  <si>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</si>
  <si>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</si>
  <si>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</si>
  <si>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</si>
  <si>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</si>
  <si>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</si>
  <si>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</si>
  <si>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</si>
  <si>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</si>
  <si>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</si>
  <si>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</si>
  <si>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</si>
  <si>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</si>
  <si>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</si>
  <si>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</si>
  <si>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</si>
  <si>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</si>
  <si>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</si>
  <si>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</si>
  <si>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</si>
  <si>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</si>
  <si>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</si>
  <si>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</si>
  <si>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</si>
  <si>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</si>
  <si>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</si>
  <si>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</si>
  <si>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</si>
  <si>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</si>
  <si>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</si>
  <si>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</si>
  <si>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</si>
  <si>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капиталови помощи и дарения от други международни организации</t>
  </si>
  <si>
    <t>други текущи помощи и дарения от чужбина</t>
  </si>
  <si>
    <t>други капиталови помощи и дарения  от чужбина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</si>
  <si>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</si>
  <si>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</si>
  <si>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</si>
  <si>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</si>
  <si>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</si>
  <si>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</si>
  <si>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</si>
  <si>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</si>
  <si>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</si>
  <si>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</si>
  <si>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</si>
  <si>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</si>
  <si>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</si>
  <si>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</si>
  <si>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</si>
  <si>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</si>
  <si>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</si>
  <si>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</si>
  <si>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</si>
  <si>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текущи помощи и дарения от Европейския съюз</t>
  </si>
  <si>
    <t>капиталови помощи и дарения от други държави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</si>
  <si>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</si>
  <si>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</si>
  <si>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</si>
  <si>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</si>
  <si>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</si>
  <si>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</si>
  <si>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</si>
  <si>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</si>
  <si>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</si>
  <si>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</si>
  <si>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</si>
  <si>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</si>
  <si>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</si>
  <si>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</si>
  <si>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</si>
  <si>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</si>
  <si>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</si>
  <si>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</si>
  <si>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</si>
  <si>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</si>
  <si>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</si>
  <si>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</si>
  <si>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</si>
  <si>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</si>
  <si>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</si>
  <si>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</si>
  <si>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</si>
  <si>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</si>
  <si>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</si>
  <si>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</si>
  <si>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</si>
  <si>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</si>
  <si>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</si>
  <si>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</si>
  <si>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</si>
  <si>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</si>
  <si>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</si>
  <si>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</si>
  <si>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</si>
  <si>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</si>
  <si>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</si>
  <si>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</si>
  <si>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</si>
  <si>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</si>
  <si>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</si>
  <si>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</si>
  <si>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</si>
  <si>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</si>
  <si>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</si>
  <si>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</si>
  <si>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</si>
  <si>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</si>
  <si>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</si>
  <si>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</si>
  <si>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</si>
  <si>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</si>
  <si>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</si>
  <si>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</si>
  <si>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</si>
  <si>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</si>
  <si>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</si>
  <si>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</si>
  <si>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</si>
  <si>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</si>
  <si>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</si>
  <si>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</si>
  <si>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</si>
  <si>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</si>
  <si>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</si>
  <si>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</si>
  <si>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</si>
  <si>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</si>
  <si>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</si>
  <si>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</si>
  <si>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</si>
  <si>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</si>
  <si>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</si>
  <si>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</si>
  <si>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</si>
  <si>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</si>
  <si>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</si>
  <si>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</si>
  <si>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</si>
  <si>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</si>
  <si>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</si>
  <si>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</si>
  <si>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</si>
  <si>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</si>
  <si>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</si>
  <si>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</si>
  <si>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</si>
  <si>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</si>
  <si>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</si>
  <si>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</si>
  <si>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</si>
  <si>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</si>
  <si>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</si>
  <si>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</si>
  <si>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</si>
  <si>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</si>
  <si>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</si>
  <si>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</si>
  <si>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</si>
  <si>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</si>
  <si>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</si>
  <si>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</si>
  <si>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</si>
  <si>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</si>
  <si>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</si>
  <si>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</si>
  <si>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</si>
  <si>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</si>
  <si>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</si>
  <si>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</si>
  <si>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</si>
  <si>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</si>
  <si>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</si>
  <si>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</si>
  <si>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</si>
  <si>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</si>
  <si>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</si>
  <si>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</si>
  <si>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</si>
  <si>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</si>
  <si>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</si>
  <si>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</si>
  <si>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</si>
  <si>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</si>
  <si>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</si>
  <si>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</si>
  <si>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</si>
  <si>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</si>
  <si>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</si>
  <si>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</si>
  <si>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</si>
  <si>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</si>
  <si>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</si>
  <si>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</si>
  <si>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</si>
  <si>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</si>
  <si>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</si>
  <si>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</si>
  <si>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</si>
  <si>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</si>
  <si>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</si>
  <si>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</si>
  <si>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</si>
  <si>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</si>
  <si>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</si>
  <si>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</si>
  <si>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</si>
  <si>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</si>
  <si>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</si>
  <si>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</si>
  <si>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</si>
  <si>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</si>
  <si>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</si>
  <si>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</si>
  <si>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</si>
  <si>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</si>
  <si>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</si>
  <si>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</si>
  <si>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</si>
  <si>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</si>
  <si>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</si>
  <si>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</si>
  <si>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</si>
  <si>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</si>
  <si>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</si>
  <si>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</si>
  <si>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</si>
  <si>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</si>
  <si>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</si>
  <si>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</si>
  <si>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</si>
  <si>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</si>
  <si>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</si>
  <si>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</si>
  <si>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</si>
  <si>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</si>
  <si>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</si>
  <si>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</si>
  <si>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</si>
  <si>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</si>
  <si>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</si>
  <si>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</si>
  <si>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</si>
  <si>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</si>
  <si>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</si>
  <si>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</si>
  <si>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</si>
  <si>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</si>
  <si>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</si>
  <si>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</si>
  <si>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</si>
  <si>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</si>
  <si>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</si>
  <si>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</si>
  <si>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</si>
  <si>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</si>
  <si>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</si>
  <si>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</si>
  <si>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</si>
  <si>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</si>
  <si>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</si>
  <si>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</si>
  <si>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</si>
  <si>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</si>
  <si>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</si>
  <si>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</si>
  <si>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</si>
  <si>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</si>
  <si>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</si>
  <si>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</si>
  <si>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</si>
  <si>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</si>
  <si>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</si>
  <si>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</si>
  <si>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</si>
  <si>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</si>
  <si>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</si>
  <si>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</si>
  <si>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</si>
  <si>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</si>
  <si>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</si>
  <si>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</si>
  <si>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</si>
  <si>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</si>
  <si>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</si>
  <si>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</si>
  <si>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</si>
  <si>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</si>
  <si>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</si>
  <si>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</si>
  <si>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</si>
  <si>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</si>
  <si>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</si>
  <si>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</si>
  <si>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</si>
  <si>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</si>
  <si>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</si>
  <si>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</si>
  <si>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</si>
  <si>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</si>
  <si>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</si>
  <si>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</si>
  <si>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</si>
  <si>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</si>
  <si>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</si>
  <si>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</si>
  <si>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</si>
  <si>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</si>
  <si>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</si>
  <si>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</si>
  <si>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</si>
  <si>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</si>
  <si>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капиталови помощи и дарения от Европейския съюз</t>
  </si>
  <si>
    <t>текущи помощи и дарения от други държави</t>
  </si>
  <si>
    <t>текущи помощи и дарения от други международни организации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</si>
  <si>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</si>
  <si>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</si>
  <si>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</si>
  <si>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</si>
  <si>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</si>
  <si>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</si>
  <si>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</si>
  <si>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</si>
  <si>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</si>
  <si>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</si>
  <si>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</si>
  <si>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</si>
  <si>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</si>
  <si>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</si>
  <si>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</si>
  <si>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</si>
  <si>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</si>
  <si>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</si>
  <si>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</si>
  <si>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</si>
  <si>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</si>
  <si>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</si>
  <si>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</si>
  <si>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</si>
  <si>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</si>
  <si>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</si>
  <si>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</si>
  <si>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</si>
  <si>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</si>
  <si>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</si>
  <si>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</si>
  <si>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</si>
  <si>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</si>
  <si>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</si>
  <si>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</si>
  <si>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</si>
  <si>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</si>
  <si>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</si>
  <si>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</si>
  <si>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</si>
  <si>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</si>
  <si>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</si>
  <si>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</si>
  <si>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</si>
  <si>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</si>
  <si>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</si>
  <si>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</si>
  <si>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</si>
  <si>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</si>
  <si>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</si>
  <si>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</si>
  <si>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</si>
  <si>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</si>
  <si>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НАИМЕНОВАНИЕ</t>
  </si>
  <si>
    <t>ПОКАЗАТЕЛИТЕ</t>
  </si>
  <si>
    <t>(код 2)</t>
  </si>
  <si>
    <t>(код 1)</t>
  </si>
  <si>
    <t>ГЛ.СЧЕТОВОДИТЕЛ:  ………….……………..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</si>
  <si>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</si>
  <si>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</si>
  <si>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</si>
  <si>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</si>
  <si>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 xml:space="preserve">                                                                                                                     З  А</t>
  </si>
  <si>
    <t>(в   лв.)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</si>
  <si>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</si>
  <si>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</si>
  <si>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</si>
  <si>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</si>
  <si>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</si>
  <si>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</si>
  <si>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</si>
  <si>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</si>
  <si>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</si>
  <si>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</si>
  <si>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</si>
  <si>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</si>
  <si>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</si>
  <si>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</si>
  <si>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</si>
  <si>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</si>
  <si>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</si>
  <si>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</si>
  <si>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</si>
  <si>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</si>
  <si>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</si>
  <si>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</si>
  <si>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</si>
  <si>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</si>
  <si>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</si>
  <si>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</si>
  <si>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</si>
  <si>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</si>
  <si>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</si>
  <si>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</si>
  <si>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</si>
  <si>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</si>
  <si>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</si>
  <si>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</si>
  <si>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</si>
  <si>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</si>
  <si>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</si>
  <si>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</si>
  <si>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</si>
  <si>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</si>
  <si>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</si>
  <si>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</si>
  <si>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</si>
  <si>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</si>
  <si>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</si>
  <si>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</si>
  <si>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</si>
  <si>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</si>
  <si>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</si>
  <si>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</si>
  <si>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>МАКСИМАЛЕН РАЗМЕР НА АНГАЖИМЕНТИТЕ И ЗАДЪЛЖЕНИЯТА ПРЕЗ ТЕКУЩАТА ГОДИНА</t>
  </si>
  <si>
    <t>VII.МАКСИМАЛЕН РАЗМЕР НА АНГАЖИМЕНТИТЕ ЗА РАЗХОДИ, КОИТО МОГАТ ДА БЪДАТ ПОЕТИ ПРЕЗ 2014 Г.</t>
  </si>
  <si>
    <t>VIII.МАКСИМАЛЕН РАЗМЕР НА НОВИТЕ ЗАДЪЛЖЕНИЯ ЗА РАЗХОДИ, КОИТО МОГАТ ДА БЪДАТ НАТРУПАНИ ПРЕЗ 2014 Г.</t>
  </si>
  <si>
    <t>ТРИМЕСЕЧЕН ОТЧЕТ ЗА СРЕДСТВА ОТ ЕВРОПЕЙСКИ СЪЮЗ НА БЕНЕФИЦИЕНТИ НА РАЗПЛАЩАТЕЛНА АГЕНЦИЯ (РА) КЪМ ДФ ЗЕМЕДЕЛИЕ</t>
  </si>
  <si>
    <t xml:space="preserve">                                                                                Т Р И М Е С Е Ч Е Н     О Т Ч Е Т </t>
  </si>
  <si>
    <t>b744</t>
  </si>
  <si>
    <t>d627</t>
  </si>
  <si>
    <t>c930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</si>
  <si>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</si>
  <si>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</si>
  <si>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</si>
  <si>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</si>
  <si>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</si>
  <si>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</si>
  <si>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</si>
  <si>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</si>
  <si>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</si>
  <si>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</si>
  <si>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</si>
  <si>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</si>
  <si>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</si>
  <si>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</si>
  <si>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</si>
  <si>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</si>
  <si>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</si>
  <si>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</si>
  <si>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</si>
  <si>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</si>
  <si>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</si>
  <si>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</si>
  <si>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</si>
  <si>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</si>
  <si>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</si>
  <si>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</si>
  <si>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</si>
  <si>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</si>
  <si>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</si>
  <si>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</si>
  <si>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</si>
  <si>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</si>
  <si>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</si>
  <si>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</si>
  <si>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</si>
  <si>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</si>
  <si>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</si>
  <si>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</si>
  <si>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</si>
  <si>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</si>
  <si>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</si>
  <si>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</si>
  <si>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</si>
  <si>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</si>
  <si>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</si>
  <si>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</si>
  <si>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</si>
  <si>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</si>
  <si>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</si>
  <si>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</si>
  <si>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</si>
  <si>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</si>
  <si>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</si>
  <si>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</si>
  <si>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</si>
  <si>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</si>
  <si>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</si>
  <si>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</si>
  <si>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</si>
  <si>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</si>
  <si>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</si>
  <si>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</si>
  <si>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</si>
  <si>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</si>
  <si>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</si>
  <si>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</si>
  <si>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</si>
  <si>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</si>
  <si>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</si>
  <si>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ИЗГОТВИЛ: ,,,,,,,,,,,,,,,,,,,,,,,,,,,,,,,,,,,,,,,,,,,,,,,,,,,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</si>
  <si>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</si>
  <si>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</si>
  <si>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</si>
  <si>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</si>
  <si>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>РЪКОВОДИТЕЛ:          …………………………</t>
  </si>
  <si>
    <t>,,,,,,,,,,,,,,,,,,,,,,,,,,,,,,,,,,,,,,,,,,,,,,,,,,,,,,,,,,,,,,,,,,,,,,,,,,,,,,,,,,,,,,,,,,,,,,,,,,,,,,,,,,,,,,,,,,,,,,,,,,,,,,,,,,,,,,,,,,,,,,,,,,,,,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</si>
  <si>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</si>
  <si>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</si>
  <si>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</si>
  <si>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</si>
  <si>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</si>
  <si>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</si>
  <si>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Отчет</t>
  </si>
  <si>
    <t>под-§§</t>
  </si>
  <si>
    <t>Н А И М Е Н О В А Н И Е    Н А    П Р И Х О Д И Т Е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</si>
  <si>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</si>
  <si>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</si>
  <si>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</si>
  <si>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</si>
  <si>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</si>
  <si>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</si>
  <si>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</si>
  <si>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</si>
  <si>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</si>
  <si>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</si>
  <si>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</si>
  <si>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</si>
  <si>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</si>
  <si>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</si>
  <si>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</si>
  <si>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</si>
  <si>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</si>
  <si>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</si>
  <si>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</si>
  <si>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</si>
  <si>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</si>
  <si>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</si>
  <si>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</si>
  <si>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</si>
  <si>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</si>
  <si>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</si>
  <si>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</si>
  <si>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</si>
  <si>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</si>
  <si>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</si>
  <si>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</si>
  <si>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</si>
  <si>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</si>
  <si>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</si>
  <si>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</si>
  <si>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</si>
  <si>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</si>
  <si>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</si>
  <si>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</si>
  <si>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</si>
  <si>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</si>
  <si>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</si>
  <si>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</si>
  <si>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</si>
  <si>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</si>
  <si>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</si>
  <si>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</si>
  <si>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</si>
  <si>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</si>
  <si>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</si>
  <si>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</si>
  <si>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</si>
  <si>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</si>
  <si>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</si>
  <si>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</si>
  <si>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</si>
  <si>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</si>
  <si>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</si>
  <si>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</si>
  <si>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</si>
  <si>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</si>
  <si>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</si>
  <si>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</si>
  <si>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</si>
  <si>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</si>
  <si>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</si>
  <si>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</si>
  <si>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</si>
  <si>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</si>
  <si>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</si>
  <si>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</si>
  <si>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</si>
  <si>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</si>
  <si>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</si>
  <si>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</si>
  <si>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</si>
  <si>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</si>
  <si>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</si>
  <si>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</si>
  <si>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</si>
  <si>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</si>
  <si>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</si>
  <si>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</si>
  <si>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</si>
  <si>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</si>
  <si>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</si>
  <si>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</si>
  <si>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</si>
  <si>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</si>
  <si>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</si>
  <si>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</si>
  <si>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</si>
  <si>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</si>
  <si>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</si>
  <si>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</si>
  <si>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</si>
  <si>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</si>
  <si>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</si>
  <si>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</si>
  <si>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</si>
  <si>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</si>
  <si>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</si>
  <si>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</si>
  <si>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</si>
  <si>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</si>
  <si>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</si>
  <si>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</si>
  <si>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</si>
  <si>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</si>
  <si>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</si>
  <si>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</si>
  <si>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</si>
  <si>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</si>
  <si>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</si>
  <si>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</si>
  <si>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</si>
  <si>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</si>
  <si>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</si>
  <si>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</si>
  <si>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</si>
  <si>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</si>
  <si>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</si>
  <si>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</si>
  <si>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</si>
  <si>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</si>
  <si>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</si>
  <si>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</si>
  <si>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</si>
  <si>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</si>
  <si>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</si>
  <si>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</si>
  <si>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</si>
  <si>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</si>
  <si>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</si>
  <si>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</si>
  <si>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</si>
  <si>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</si>
  <si>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</si>
  <si>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</si>
  <si>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</si>
  <si>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</si>
  <si>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</si>
  <si>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</si>
  <si>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</si>
  <si>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</si>
  <si>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</si>
  <si>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</si>
  <si>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</si>
  <si>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</si>
  <si>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</si>
  <si>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</si>
  <si>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</si>
  <si>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</si>
  <si>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</si>
  <si>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</si>
  <si>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</si>
  <si>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</si>
  <si>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</si>
  <si>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</si>
  <si>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</si>
  <si>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</si>
  <si>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</si>
  <si>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</si>
  <si>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</si>
  <si>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</si>
  <si>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</si>
  <si>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</si>
  <si>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</si>
  <si>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</si>
  <si>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</si>
  <si>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</si>
  <si>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</si>
  <si>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</si>
  <si>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</si>
  <si>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</si>
  <si>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</si>
  <si>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</si>
  <si>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</si>
  <si>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</si>
  <si>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</si>
  <si>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</si>
  <si>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</si>
  <si>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</si>
  <si>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</si>
  <si>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</si>
  <si>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</si>
  <si>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</si>
  <si>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</si>
  <si>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</si>
  <si>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</si>
  <si>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</si>
  <si>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</si>
  <si>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</si>
  <si>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</si>
  <si>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</si>
  <si>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</si>
  <si>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</si>
  <si>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</si>
  <si>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</si>
  <si>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</si>
  <si>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</si>
  <si>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</si>
  <si>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</si>
  <si>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</si>
  <si>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</si>
  <si>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</si>
  <si>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</si>
  <si>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</si>
  <si>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</si>
  <si>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</si>
  <si>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</si>
  <si>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</si>
  <si>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</si>
  <si>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</si>
  <si>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</si>
  <si>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</si>
  <si>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</si>
  <si>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</si>
  <si>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</si>
  <si>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</si>
  <si>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</si>
  <si>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</si>
  <si>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</si>
  <si>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</si>
  <si>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</si>
  <si>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</si>
  <si>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</si>
  <si>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</si>
  <si>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</si>
  <si>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</si>
  <si>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</si>
  <si>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</si>
  <si>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</si>
  <si>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</si>
  <si>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</si>
  <si>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</si>
  <si>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</si>
  <si>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</si>
  <si>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</si>
  <si>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</si>
  <si>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</si>
  <si>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</si>
  <si>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</si>
  <si>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</si>
  <si>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</si>
  <si>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</si>
  <si>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</si>
  <si>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</si>
  <si>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</si>
  <si>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</si>
  <si>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</si>
  <si>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</si>
  <si>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</si>
  <si>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</si>
  <si>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НАИМЕНОВАНИЕ НА ПАРАГРАФИТЕ И ПОДПАРАГРАФИТЕ</t>
  </si>
  <si>
    <t xml:space="preserve"> 03 ¦</t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</si>
  <si>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</si>
  <si>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</si>
  <si>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</si>
  <si>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</si>
  <si>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</si>
  <si>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</si>
  <si>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</si>
  <si>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</si>
  <si>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</si>
  <si>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</si>
  <si>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</si>
  <si>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</si>
  <si>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</si>
  <si>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</si>
  <si>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</si>
  <si>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</si>
  <si>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</si>
  <si>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</si>
  <si>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</si>
  <si>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</si>
  <si>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</si>
  <si>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</si>
  <si>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</si>
  <si>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</si>
  <si>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VI. ОПЕРАЦИИ С ФИНАНСОВИ АКТИВИ И ПАСИВИ - ПОЗИЦИИ</t>
  </si>
  <si>
    <t xml:space="preserve"> 0 6 ¦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</si>
  <si>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</si>
  <si>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</si>
  <si>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</si>
  <si>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</si>
  <si>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</si>
  <si>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</si>
  <si>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</si>
  <si>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</si>
  <si>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</si>
  <si>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</si>
  <si>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</si>
  <si>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</si>
  <si>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</si>
  <si>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</si>
  <si>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</si>
  <si>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</si>
  <si>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</si>
  <si>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</si>
  <si>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</si>
  <si>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</si>
  <si>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</si>
  <si>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</si>
  <si>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</si>
  <si>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</si>
  <si>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</si>
  <si>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ИЗГОТВИЛ :</t>
  </si>
  <si>
    <t>ГЛ. СЧЕТОВОДИТЕЛ :</t>
  </si>
  <si>
    <t xml:space="preserve"> / име, фамилия /</t>
  </si>
  <si>
    <t xml:space="preserve">служебен телефон : </t>
  </si>
  <si>
    <t>РЪКОВОДИТЕЛ :</t>
  </si>
  <si>
    <t>Общо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</si>
  <si>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</si>
  <si>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</si>
  <si>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</si>
  <si>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</si>
  <si>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</si>
  <si>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</si>
  <si>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</si>
  <si>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</si>
  <si>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</si>
  <si>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</si>
  <si>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</si>
  <si>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</si>
  <si>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</si>
  <si>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</si>
  <si>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</si>
  <si>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Контрола  (дефицит/излишък+финансиране)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</si>
  <si>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</si>
  <si>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</si>
  <si>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</si>
  <si>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</si>
  <si>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</si>
  <si>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</si>
  <si>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</si>
  <si>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</si>
  <si>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</si>
  <si>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</si>
  <si>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</si>
  <si>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</si>
  <si>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</si>
  <si>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</si>
  <si>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</si>
  <si>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§§ 10; 19; 46</t>
  </si>
  <si>
    <t>§§ 39 - 42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</si>
  <si>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</si>
  <si>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</si>
  <si>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</si>
  <si>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</si>
  <si>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</si>
  <si>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</si>
  <si>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</si>
  <si>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</si>
  <si>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</si>
  <si>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</si>
  <si>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</si>
  <si>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</si>
  <si>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</si>
  <si>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</si>
  <si>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</si>
  <si>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</si>
  <si>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</si>
  <si>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</si>
  <si>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</si>
  <si>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</si>
  <si>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</si>
  <si>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</si>
  <si>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</si>
  <si>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</si>
  <si>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</si>
  <si>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</si>
  <si>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</si>
  <si>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</si>
  <si>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</si>
  <si>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</si>
  <si>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</si>
  <si>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</si>
  <si>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</si>
  <si>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</si>
  <si>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</si>
  <si>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</si>
  <si>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</si>
  <si>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</si>
  <si>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</si>
  <si>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</si>
  <si>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</si>
  <si>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</si>
  <si>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</si>
  <si>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</si>
  <si>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</si>
  <si>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</si>
  <si>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</si>
  <si>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</si>
  <si>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</si>
  <si>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</si>
  <si>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</si>
  <si>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</si>
  <si>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</si>
  <si>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</si>
  <si>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</si>
  <si>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</si>
  <si>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</si>
  <si>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</si>
  <si>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</si>
  <si>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</si>
  <si>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</si>
  <si>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</si>
  <si>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</si>
  <si>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</si>
  <si>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</si>
  <si>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</si>
  <si>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</si>
  <si>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</si>
  <si>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</si>
  <si>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</si>
  <si>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</si>
  <si>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</si>
  <si>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</si>
  <si>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</si>
  <si>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</si>
  <si>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</si>
  <si>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</si>
  <si>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</si>
  <si>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</si>
  <si>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</si>
  <si>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</si>
  <si>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</si>
  <si>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</si>
  <si>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</si>
  <si>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</si>
  <si>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</si>
  <si>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</si>
  <si>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</si>
  <si>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</si>
  <si>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</si>
  <si>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</si>
  <si>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</si>
  <si>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</si>
  <si>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</si>
  <si>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</si>
  <si>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</si>
  <si>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</si>
  <si>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</si>
  <si>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</si>
  <si>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</si>
  <si>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</si>
  <si>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</si>
  <si>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</si>
  <si>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</si>
  <si>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</si>
  <si>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</si>
  <si>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</si>
  <si>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</si>
  <si>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</si>
  <si>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</si>
  <si>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</si>
  <si>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</si>
  <si>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</si>
  <si>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</si>
  <si>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</si>
  <si>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</si>
  <si>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</si>
  <si>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</si>
  <si>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</si>
  <si>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</si>
  <si>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</si>
  <si>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</si>
  <si>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</si>
  <si>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</si>
  <si>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</si>
  <si>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</si>
  <si>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</si>
  <si>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</si>
  <si>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</si>
  <si>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</si>
  <si>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</si>
  <si>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</si>
  <si>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</si>
  <si>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</si>
  <si>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</si>
  <si>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</si>
  <si>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</si>
  <si>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</si>
  <si>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</si>
  <si>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</si>
  <si>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</si>
  <si>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</si>
  <si>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</si>
  <si>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</si>
  <si>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</si>
  <si>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</si>
  <si>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</si>
  <si>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</si>
  <si>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</si>
  <si>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</si>
  <si>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</si>
  <si>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</si>
  <si>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</si>
  <si>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</si>
  <si>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</si>
  <si>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</si>
  <si>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</si>
  <si>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</si>
  <si>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</si>
  <si>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</si>
  <si>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</si>
  <si>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</si>
  <si>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</si>
  <si>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</si>
  <si>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</si>
  <si>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</si>
  <si>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</si>
  <si>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РЕКАПИТУЛАЦИЯ НА ДЕЙНОСТИТЕ ПО ПАРАГРАФИ И ПОДПАРАГРАФИ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</si>
  <si>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</si>
  <si>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</si>
  <si>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</si>
  <si>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</si>
  <si>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</si>
  <si>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</si>
  <si>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</si>
  <si>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</si>
  <si>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</si>
  <si>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</si>
  <si>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</si>
  <si>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</si>
  <si>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</si>
  <si>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</si>
  <si>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</si>
  <si>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</si>
  <si>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</si>
  <si>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</si>
  <si>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</si>
  <si>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</si>
  <si>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</si>
  <si>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</si>
  <si>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</si>
  <si>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</si>
  <si>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</si>
  <si>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</si>
  <si>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</si>
  <si>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</si>
  <si>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</si>
  <si>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</si>
  <si>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</si>
  <si>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</si>
  <si>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</si>
  <si>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</si>
  <si>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</si>
  <si>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</si>
  <si>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</si>
  <si>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</si>
  <si>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</si>
  <si>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</si>
  <si>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</si>
  <si>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</si>
  <si>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</si>
  <si>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</si>
  <si>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</si>
  <si>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</si>
  <si>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</si>
  <si>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</si>
  <si>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</si>
  <si>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</si>
  <si>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</si>
  <si>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</si>
  <si>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</si>
  <si>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</si>
  <si>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</si>
  <si>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</si>
  <si>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</si>
  <si>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</si>
  <si>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</si>
  <si>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</si>
  <si>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</si>
  <si>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</si>
  <si>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</si>
  <si>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</si>
  <si>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</si>
  <si>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</si>
  <si>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</si>
  <si>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</si>
  <si>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</si>
  <si>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</si>
  <si>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</si>
  <si>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</si>
  <si>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</si>
  <si>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</si>
  <si>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</si>
  <si>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</si>
  <si>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</si>
  <si>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</si>
  <si>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</si>
  <si>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</si>
  <si>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</si>
  <si>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</si>
  <si>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</si>
  <si>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</si>
  <si>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</si>
  <si>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</si>
  <si>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</si>
  <si>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</si>
  <si>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</si>
  <si>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</si>
  <si>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</si>
  <si>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</si>
  <si>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</si>
  <si>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</si>
  <si>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</si>
  <si>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</si>
  <si>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</si>
  <si>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</si>
  <si>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</si>
  <si>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</si>
  <si>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</si>
  <si>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</si>
  <si>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</si>
  <si>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</si>
  <si>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</si>
  <si>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</si>
  <si>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</si>
  <si>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</si>
  <si>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</si>
  <si>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</si>
  <si>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</si>
  <si>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</si>
  <si>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</si>
  <si>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</si>
  <si>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</si>
  <si>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</si>
  <si>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</si>
  <si>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</si>
  <si>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</si>
  <si>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</si>
  <si>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</si>
  <si>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</si>
  <si>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</si>
  <si>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</si>
  <si>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</si>
  <si>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</si>
  <si>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</si>
  <si>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</si>
  <si>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Код на сметка :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</si>
  <si>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</si>
  <si>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</si>
  <si>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</si>
  <si>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</si>
  <si>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</si>
  <si>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</si>
  <si>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</si>
  <si>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</si>
  <si>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</si>
  <si>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</si>
  <si>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</si>
  <si>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</si>
  <si>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</si>
  <si>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</si>
  <si>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</si>
  <si>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</si>
  <si>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</si>
  <si>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</si>
  <si>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</si>
  <si>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</si>
  <si>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</si>
  <si>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</si>
  <si>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</si>
  <si>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</si>
  <si>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</si>
  <si>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</si>
  <si>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</si>
  <si>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</si>
  <si>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</si>
  <si>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</si>
  <si>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</si>
  <si>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</si>
  <si>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</si>
  <si>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</si>
  <si>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</si>
  <si>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</si>
  <si>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</si>
  <si>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</si>
  <si>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</si>
  <si>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Трансфери за поети осигурителни вноски за допълнително задължително пенсионно осигуряване</t>
  </si>
  <si>
    <t>IV. ОБЩО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</si>
  <si>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</si>
  <si>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</si>
  <si>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</si>
  <si>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</si>
  <si>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</si>
  <si>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</si>
  <si>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</si>
  <si>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</si>
  <si>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</si>
  <si>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</si>
  <si>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</si>
  <si>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</si>
  <si>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</si>
  <si>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</si>
  <si>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</si>
  <si>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</si>
  <si>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</si>
  <si>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</si>
  <si>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</si>
  <si>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</si>
  <si>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</si>
  <si>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</si>
  <si>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</si>
  <si>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</si>
  <si>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</si>
  <si>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</si>
  <si>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</si>
  <si>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</si>
  <si>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</si>
  <si>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</si>
  <si>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</si>
  <si>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31.12.2013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</si>
  <si>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2014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</si>
  <si>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2014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</si>
  <si>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31.12.2013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</si>
  <si>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2014 г.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</si>
  <si>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</si>
  <si>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</si>
  <si>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Step:</t>
  </si>
  <si>
    <t>&lt;------          ДЕЙНОСТ    -  код  по  ЕБК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</si>
  <si>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</si>
  <si>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</si>
  <si>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</si>
  <si>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</si>
  <si>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</si>
  <si>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</si>
  <si>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</si>
  <si>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</si>
  <si>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</si>
  <si>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</si>
  <si>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</si>
  <si>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</si>
  <si>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</si>
  <si>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</si>
  <si>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</si>
  <si>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</si>
  <si>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</si>
  <si>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</si>
  <si>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</si>
  <si>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t>такса ангажимент по заеми</t>
  </si>
  <si>
    <t>III. ТРАНСФЕРИ - РЕКАПИТУЛАЦИЯ</t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</si>
  <si>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</si>
  <si>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t>дофинансиране</t>
  </si>
  <si>
    <t>държавни дейности</t>
  </si>
  <si>
    <t>местни дейности</t>
  </si>
  <si>
    <t>ОБЩО</t>
  </si>
  <si>
    <t>събрани средства и извършени плащания от/за сметки за средствата от Европейския съюз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</si>
  <si>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</si>
  <si>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</si>
  <si>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</si>
  <si>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</si>
  <si>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</si>
  <si>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</si>
  <si>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t>друго финансиране - операции с активи - предоставени временни депозити и гаранции на други бюджетни организации (-/+)</t>
  </si>
  <si>
    <t>друго финансиране - операции с пасиви - получени временни депозити и гаранции от други бюджетни организации (-/+)</t>
  </si>
  <si>
    <t>събрани суми за допълнително задължително пенсионно осигуряване (+)</t>
  </si>
  <si>
    <t>разпределени суми за допълнително задължително пенсионно осигуряване (-)</t>
  </si>
  <si>
    <t>получени парични наличности при преобразуване на бюджетни организации (+)</t>
  </si>
  <si>
    <t>прехвърлени парични наличности при преобразуване на бюджетни организации (-)</t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</si>
  <si>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</si>
  <si>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</si>
  <si>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</si>
  <si>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</si>
  <si>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t>V. ДЕФИЦИТ / ИЗЛИШЪК =</t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</si>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</sst>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32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0"/>
    </font>
    <font>
      <sz val="12"/>
      <color indexed="12"/>
      <name val="Arial"/>
      <family val="2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2"/>
      <color indexed="10"/>
      <name val="Times New Roman Cyr"/>
      <family val="0"/>
    </font>
    <font>
      <b/>
      <sz val="12"/>
      <color indexed="30"/>
      <name val="Times New Roman Cyr"/>
      <family val="0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3"/>
      <name val="Heba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sz val="12"/>
      <name val="Times New Roman"/>
      <family val="1"/>
    </font>
    <font>
      <sz val="12"/>
      <color indexed="8"/>
      <name val="Arial CYR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Hebar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3" fillId="2" borderId="0" applyNumberFormat="0" applyBorder="0" applyAlignment="0" applyProtection="0"/>
    <xf numFmtId="0" fontId="113" fillId="3" borderId="0" applyNumberFormat="0" applyBorder="0" applyAlignment="0" applyProtection="0"/>
    <xf numFmtId="0" fontId="113" fillId="4" borderId="0" applyNumberFormat="0" applyBorder="0" applyAlignment="0" applyProtection="0"/>
    <xf numFmtId="0" fontId="113" fillId="5" borderId="0" applyNumberFormat="0" applyBorder="0" applyAlignment="0" applyProtection="0"/>
    <xf numFmtId="0" fontId="113" fillId="6" borderId="0" applyNumberFormat="0" applyBorder="0" applyAlignment="0" applyProtection="0"/>
    <xf numFmtId="0" fontId="113" fillId="7" borderId="0" applyNumberFormat="0" applyBorder="0" applyAlignment="0" applyProtection="0"/>
    <xf numFmtId="0" fontId="113" fillId="8" borderId="0" applyNumberFormat="0" applyBorder="0" applyAlignment="0" applyProtection="0"/>
    <xf numFmtId="0" fontId="113" fillId="9" borderId="0" applyNumberFormat="0" applyBorder="0" applyAlignment="0" applyProtection="0"/>
    <xf numFmtId="0" fontId="113" fillId="10" borderId="0" applyNumberFormat="0" applyBorder="0" applyAlignment="0" applyProtection="0"/>
    <xf numFmtId="0" fontId="113" fillId="11" borderId="0" applyNumberFormat="0" applyBorder="0" applyAlignment="0" applyProtection="0"/>
    <xf numFmtId="0" fontId="113" fillId="12" borderId="0" applyNumberFormat="0" applyBorder="0" applyAlignment="0" applyProtection="0"/>
    <xf numFmtId="0" fontId="113" fillId="13" borderId="0" applyNumberFormat="0" applyBorder="0" applyAlignment="0" applyProtection="0"/>
    <xf numFmtId="0" fontId="114" fillId="14" borderId="0" applyNumberFormat="0" applyBorder="0" applyAlignment="0" applyProtection="0"/>
    <xf numFmtId="0" fontId="114" fillId="15" borderId="0" applyNumberFormat="0" applyBorder="0" applyAlignment="0" applyProtection="0"/>
    <xf numFmtId="0" fontId="114" fillId="16" borderId="0" applyNumberFormat="0" applyBorder="0" applyAlignment="0" applyProtection="0"/>
    <xf numFmtId="0" fontId="114" fillId="17" borderId="0" applyNumberFormat="0" applyBorder="0" applyAlignment="0" applyProtection="0"/>
    <xf numFmtId="0" fontId="114" fillId="18" borderId="0" applyNumberFormat="0" applyBorder="0" applyAlignment="0" applyProtection="0"/>
    <xf numFmtId="0" fontId="114" fillId="19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115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14" fillId="20" borderId="0" applyNumberFormat="0" applyBorder="0" applyAlignment="0" applyProtection="0"/>
    <xf numFmtId="0" fontId="114" fillId="21" borderId="0" applyNumberFormat="0" applyBorder="0" applyAlignment="0" applyProtection="0"/>
    <xf numFmtId="0" fontId="114" fillId="22" borderId="0" applyNumberFormat="0" applyBorder="0" applyAlignment="0" applyProtection="0"/>
    <xf numFmtId="0" fontId="114" fillId="23" borderId="0" applyNumberFormat="0" applyBorder="0" applyAlignment="0" applyProtection="0"/>
    <xf numFmtId="0" fontId="114" fillId="24" borderId="0" applyNumberFormat="0" applyBorder="0" applyAlignment="0" applyProtection="0"/>
    <xf numFmtId="0" fontId="114" fillId="25" borderId="0" applyNumberFormat="0" applyBorder="0" applyAlignment="0" applyProtection="0"/>
    <xf numFmtId="0" fontId="0" fillId="26" borderId="1" applyNumberFormat="0" applyFon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16" fillId="27" borderId="2" applyNumberFormat="0" applyAlignment="0" applyProtection="0"/>
    <xf numFmtId="0" fontId="117" fillId="28" borderId="0" applyNumberFormat="0" applyBorder="0" applyAlignment="0" applyProtection="0"/>
    <xf numFmtId="0" fontId="118" fillId="0" borderId="0" applyNumberFormat="0" applyFill="0" applyBorder="0" applyAlignment="0" applyProtection="0"/>
    <xf numFmtId="0" fontId="119" fillId="0" borderId="3" applyNumberFormat="0" applyFill="0" applyAlignment="0" applyProtection="0"/>
    <xf numFmtId="0" fontId="120" fillId="0" borderId="4" applyNumberFormat="0" applyFill="0" applyAlignment="0" applyProtection="0"/>
    <xf numFmtId="0" fontId="121" fillId="0" borderId="5" applyNumberFormat="0" applyFill="0" applyAlignment="0" applyProtection="0"/>
    <xf numFmtId="0" fontId="12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22" fillId="29" borderId="6" applyNumberFormat="0" applyAlignment="0" applyProtection="0"/>
    <xf numFmtId="0" fontId="123" fillId="29" borderId="2" applyNumberFormat="0" applyAlignment="0" applyProtection="0"/>
    <xf numFmtId="0" fontId="124" fillId="30" borderId="7" applyNumberFormat="0" applyAlignment="0" applyProtection="0"/>
    <xf numFmtId="0" fontId="125" fillId="31" borderId="0" applyNumberFormat="0" applyBorder="0" applyAlignment="0" applyProtection="0"/>
    <xf numFmtId="0" fontId="126" fillId="32" borderId="0" applyNumberFormat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9" fillId="0" borderId="8" applyNumberFormat="0" applyFill="0" applyAlignment="0" applyProtection="0"/>
    <xf numFmtId="0" fontId="130" fillId="0" borderId="9" applyNumberFormat="0" applyFill="0" applyAlignment="0" applyProtection="0"/>
  </cellStyleXfs>
  <cellXfs count="979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5" xfId="0" applyFont="1" applyBorder="1" applyAlignment="1" applyProtection="1" quotePrefix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/>
      <protection locked="0"/>
    </xf>
    <xf numFmtId="0" fontId="5" fillId="0" borderId="20" xfId="0" applyFont="1" applyBorder="1" applyAlignment="1" applyProtection="1" quotePrefix="1">
      <alignment horizontal="center"/>
      <protection locked="0"/>
    </xf>
    <xf numFmtId="0" fontId="9" fillId="0" borderId="15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9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 quotePrefix="1">
      <alignment horizontal="left"/>
      <protection locked="0"/>
    </xf>
    <xf numFmtId="0" fontId="9" fillId="0" borderId="15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3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19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4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19" xfId="0" applyNumberFormat="1" applyFont="1" applyBorder="1" applyAlignment="1" applyProtection="1">
      <alignment/>
      <protection/>
    </xf>
    <xf numFmtId="1" fontId="4" fillId="0" borderId="19" xfId="0" applyNumberFormat="1" applyFont="1" applyBorder="1" applyAlignment="1" applyProtection="1">
      <alignment/>
      <protection locked="0"/>
    </xf>
    <xf numFmtId="0" fontId="9" fillId="0" borderId="17" xfId="0" applyFont="1" applyBorder="1" applyAlignment="1" applyProtection="1" quotePrefix="1">
      <alignment horizontal="left"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96" fontId="9" fillId="0" borderId="20" xfId="0" applyNumberFormat="1" applyFont="1" applyBorder="1" applyAlignment="1" applyProtection="1">
      <alignment/>
      <protection locked="0"/>
    </xf>
    <xf numFmtId="0" fontId="9" fillId="0" borderId="20" xfId="0" applyFont="1" applyBorder="1" applyAlignment="1" applyProtection="1">
      <alignment horizontal="left"/>
      <protection locked="0"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23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 quotePrefix="1">
      <alignment horizontal="left"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0" fontId="4" fillId="0" borderId="16" xfId="0" applyFont="1" applyBorder="1" applyAlignment="1" applyProtection="1" quotePrefix="1">
      <alignment horizontal="center"/>
      <protection locked="0"/>
    </xf>
    <xf numFmtId="0" fontId="9" fillId="0" borderId="27" xfId="0" applyFont="1" applyBorder="1" applyAlignment="1" applyProtection="1" quotePrefix="1">
      <alignment horizontal="left"/>
      <protection locked="0"/>
    </xf>
    <xf numFmtId="196" fontId="9" fillId="0" borderId="19" xfId="0" applyNumberFormat="1" applyFont="1" applyBorder="1" applyAlignment="1" applyProtection="1">
      <alignment/>
      <protection locked="0"/>
    </xf>
    <xf numFmtId="0" fontId="5" fillId="0" borderId="28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4" fillId="0" borderId="22" xfId="0" applyNumberFormat="1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2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9" fillId="0" borderId="23" xfId="0" applyFont="1" applyBorder="1" applyAlignment="1" applyProtection="1">
      <alignment horizontal="left"/>
      <protection/>
    </xf>
    <xf numFmtId="0" fontId="9" fillId="0" borderId="15" xfId="0" applyFont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29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19" xfId="0" applyFont="1" applyBorder="1" applyAlignment="1" applyProtection="1" quotePrefix="1">
      <alignment horizontal="left"/>
      <protection/>
    </xf>
    <xf numFmtId="0" fontId="4" fillId="0" borderId="19" xfId="0" applyFont="1" applyBorder="1" applyAlignment="1" applyProtection="1">
      <alignment horizontal="left"/>
      <protection/>
    </xf>
    <xf numFmtId="0" fontId="9" fillId="0" borderId="23" xfId="0" applyFont="1" applyBorder="1" applyAlignment="1" applyProtection="1" quotePrefix="1">
      <alignment horizontal="left"/>
      <protection/>
    </xf>
    <xf numFmtId="0" fontId="9" fillId="0" borderId="22" xfId="0" applyFont="1" applyBorder="1" applyAlignment="1" applyProtection="1" quotePrefix="1">
      <alignment horizontal="left"/>
      <protection/>
    </xf>
    <xf numFmtId="0" fontId="9" fillId="0" borderId="22" xfId="0" applyFont="1" applyFill="1" applyBorder="1" applyAlignment="1" applyProtection="1">
      <alignment horizontal="left"/>
      <protection/>
    </xf>
    <xf numFmtId="0" fontId="9" fillId="0" borderId="27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7" xfId="0" applyFont="1" applyBorder="1" applyAlignment="1" applyProtection="1" quotePrefix="1">
      <alignment horizontal="left"/>
      <protection/>
    </xf>
    <xf numFmtId="0" fontId="9" fillId="0" borderId="17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 horizontal="left"/>
      <protection/>
    </xf>
    <xf numFmtId="196" fontId="9" fillId="0" borderId="22" xfId="0" applyNumberFormat="1" applyFont="1" applyBorder="1" applyAlignment="1" applyProtection="1">
      <alignment/>
      <protection/>
    </xf>
    <xf numFmtId="0" fontId="9" fillId="0" borderId="27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26" xfId="0" applyFont="1" applyBorder="1" applyAlignment="1" applyProtection="1">
      <alignment horizontal="left"/>
      <protection/>
    </xf>
    <xf numFmtId="0" fontId="12" fillId="0" borderId="22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7" xfId="0" applyNumberFormat="1" applyFont="1" applyBorder="1" applyAlignment="1" applyProtection="1">
      <alignment/>
      <protection/>
    </xf>
    <xf numFmtId="3" fontId="4" fillId="0" borderId="23" xfId="0" applyNumberFormat="1" applyFont="1" applyBorder="1" applyAlignment="1" applyProtection="1">
      <alignment/>
      <protection/>
    </xf>
    <xf numFmtId="3" fontId="4" fillId="0" borderId="22" xfId="0" applyNumberFormat="1" applyFont="1" applyBorder="1" applyAlignment="1" applyProtection="1">
      <alignment/>
      <protection/>
    </xf>
    <xf numFmtId="3" fontId="4" fillId="0" borderId="29" xfId="0" applyNumberFormat="1" applyFont="1" applyBorder="1" applyAlignment="1" applyProtection="1">
      <alignment/>
      <protection/>
    </xf>
    <xf numFmtId="3" fontId="4" fillId="0" borderId="27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2" xfId="0" applyNumberFormat="1" applyFont="1" applyBorder="1" applyAlignment="1" applyProtection="1" quotePrefix="1">
      <alignment/>
      <protection/>
    </xf>
    <xf numFmtId="3" fontId="4" fillId="0" borderId="19" xfId="0" applyNumberFormat="1" applyFont="1" applyBorder="1" applyAlignment="1" applyProtection="1">
      <alignment horizontal="right"/>
      <protection/>
    </xf>
    <xf numFmtId="3" fontId="4" fillId="0" borderId="15" xfId="0" applyNumberFormat="1" applyFont="1" applyBorder="1" applyAlignment="1" applyProtection="1">
      <alignment horizontal="right"/>
      <protection/>
    </xf>
    <xf numFmtId="3" fontId="4" fillId="0" borderId="15" xfId="0" applyNumberFormat="1" applyFont="1" applyBorder="1" applyAlignment="1" applyProtection="1">
      <alignment/>
      <protection/>
    </xf>
    <xf numFmtId="195" fontId="9" fillId="0" borderId="17" xfId="57" applyFont="1" applyBorder="1" applyAlignment="1" applyProtection="1">
      <alignment horizontal="left"/>
      <protection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49" fontId="18" fillId="33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24" xfId="36" applyFont="1" applyFill="1" applyBorder="1" applyAlignment="1">
      <alignment horizontal="left" vertical="center" wrapText="1"/>
      <protection/>
    </xf>
    <xf numFmtId="0" fontId="18" fillId="0" borderId="31" xfId="36" applyFont="1" applyFill="1" applyBorder="1" applyAlignment="1">
      <alignment horizontal="center" vertical="center" wrapText="1"/>
      <protection/>
    </xf>
    <xf numFmtId="216" fontId="19" fillId="0" borderId="28" xfId="36" applyNumberFormat="1" applyFont="1" applyFill="1" applyBorder="1" applyAlignment="1" quotePrefix="1">
      <alignment horizontal="right" vertical="center"/>
      <protection/>
    </xf>
    <xf numFmtId="0" fontId="18" fillId="0" borderId="16" xfId="36" applyFont="1" applyFill="1" applyBorder="1" applyAlignment="1" quotePrefix="1">
      <alignment horizontal="right" vertical="center"/>
      <protection/>
    </xf>
    <xf numFmtId="216" fontId="21" fillId="0" borderId="32" xfId="36" applyNumberFormat="1" applyFont="1" applyFill="1" applyBorder="1" applyAlignment="1" quotePrefix="1">
      <alignment horizontal="right" vertical="center"/>
      <protection/>
    </xf>
    <xf numFmtId="0" fontId="15" fillId="0" borderId="33" xfId="36" applyFont="1" applyFill="1" applyBorder="1" applyAlignment="1">
      <alignment horizontal="left" vertical="center" wrapText="1"/>
      <protection/>
    </xf>
    <xf numFmtId="0" fontId="15" fillId="0" borderId="0" xfId="36" applyFont="1" applyFill="1" applyBorder="1" applyAlignment="1">
      <alignment horizontal="left" vertical="center" wrapText="1"/>
      <protection/>
    </xf>
    <xf numFmtId="216" fontId="19" fillId="0" borderId="16" xfId="36" applyNumberFormat="1" applyFont="1" applyFill="1" applyBorder="1" applyAlignment="1" quotePrefix="1">
      <alignment horizontal="right" vertical="center"/>
      <protection/>
    </xf>
    <xf numFmtId="0" fontId="15" fillId="0" borderId="16" xfId="36" applyFont="1" applyFill="1" applyBorder="1" applyAlignment="1">
      <alignment horizontal="right" vertical="center"/>
      <protection/>
    </xf>
    <xf numFmtId="0" fontId="15" fillId="0" borderId="21" xfId="36" applyFont="1" applyFill="1" applyBorder="1" applyAlignment="1">
      <alignment horizontal="left" vertical="center" wrapText="1"/>
      <protection/>
    </xf>
    <xf numFmtId="216" fontId="21" fillId="0" borderId="34" xfId="36" applyNumberFormat="1" applyFont="1" applyFill="1" applyBorder="1" applyAlignment="1" quotePrefix="1">
      <alignment horizontal="right" vertical="center"/>
      <protection/>
    </xf>
    <xf numFmtId="216" fontId="18" fillId="0" borderId="16" xfId="36" applyNumberFormat="1" applyFont="1" applyFill="1" applyBorder="1" applyAlignment="1" quotePrefix="1">
      <alignment horizontal="right" vertical="center"/>
      <protection/>
    </xf>
    <xf numFmtId="216" fontId="21" fillId="0" borderId="35" xfId="36" applyNumberFormat="1" applyFont="1" applyFill="1" applyBorder="1" applyAlignment="1" quotePrefix="1">
      <alignment horizontal="right" vertical="center"/>
      <protection/>
    </xf>
    <xf numFmtId="0" fontId="15" fillId="0" borderId="0" xfId="36" applyFont="1" applyFill="1" applyBorder="1" applyAlignment="1">
      <alignment vertical="center" wrapText="1"/>
      <protection/>
    </xf>
    <xf numFmtId="0" fontId="15" fillId="0" borderId="21" xfId="36" applyFont="1" applyFill="1" applyBorder="1" applyAlignment="1">
      <alignment vertical="center" wrapText="1"/>
      <protection/>
    </xf>
    <xf numFmtId="0" fontId="20" fillId="0" borderId="33" xfId="36" applyFont="1" applyFill="1" applyBorder="1" applyAlignment="1">
      <alignment horizontal="left" vertical="center" wrapText="1"/>
      <protection/>
    </xf>
    <xf numFmtId="0" fontId="20" fillId="0" borderId="21" xfId="36" applyFont="1" applyFill="1" applyBorder="1" applyAlignment="1">
      <alignment vertical="center" wrapText="1"/>
      <protection/>
    </xf>
    <xf numFmtId="0" fontId="18" fillId="0" borderId="0" xfId="36" applyFont="1" applyFill="1" applyBorder="1" applyAlignment="1">
      <alignment horizontal="right" vertical="center"/>
      <protection/>
    </xf>
    <xf numFmtId="0" fontId="20" fillId="0" borderId="0" xfId="36" applyFont="1" applyFill="1" applyBorder="1" applyAlignment="1">
      <alignment vertical="center" wrapText="1"/>
      <protection/>
    </xf>
    <xf numFmtId="0" fontId="18" fillId="0" borderId="0" xfId="36" applyFont="1" applyFill="1" applyBorder="1" applyAlignment="1" quotePrefix="1">
      <alignment horizontal="right" vertical="center"/>
      <protection/>
    </xf>
    <xf numFmtId="216" fontId="19" fillId="0" borderId="0" xfId="36" applyNumberFormat="1" applyFont="1" applyFill="1" applyBorder="1" applyAlignment="1" quotePrefix="1">
      <alignment horizontal="right" vertical="center"/>
      <protection/>
    </xf>
    <xf numFmtId="0" fontId="18" fillId="0" borderId="16" xfId="36" applyFont="1" applyFill="1" applyBorder="1" applyAlignment="1">
      <alignment horizontal="right" vertical="center"/>
      <protection/>
    </xf>
    <xf numFmtId="0" fontId="24" fillId="0" borderId="0" xfId="36" applyFont="1" applyFill="1" applyBorder="1" applyAlignment="1">
      <alignment horizontal="left" vertical="center" wrapText="1"/>
      <protection/>
    </xf>
    <xf numFmtId="0" fontId="20" fillId="0" borderId="21" xfId="36" applyFont="1" applyFill="1" applyBorder="1" applyAlignment="1">
      <alignment horizontal="left" vertical="center" wrapText="1"/>
      <protection/>
    </xf>
    <xf numFmtId="0" fontId="19" fillId="0" borderId="21" xfId="36" applyFont="1" applyFill="1" applyBorder="1" applyAlignment="1" quotePrefix="1">
      <alignment horizontal="left"/>
      <protection/>
    </xf>
    <xf numFmtId="0" fontId="20" fillId="0" borderId="33" xfId="36" applyFont="1" applyFill="1" applyBorder="1" applyAlignment="1">
      <alignment horizontal="left" vertical="center" wrapText="1"/>
      <protection/>
    </xf>
    <xf numFmtId="0" fontId="20" fillId="0" borderId="0" xfId="36" applyFont="1" applyFill="1" applyBorder="1" applyAlignment="1">
      <alignment horizontal="left" vertical="center" wrapText="1"/>
      <protection/>
    </xf>
    <xf numFmtId="0" fontId="20" fillId="0" borderId="21" xfId="36" applyFont="1" applyFill="1" applyBorder="1" applyAlignment="1">
      <alignment vertical="center" wrapText="1"/>
      <protection/>
    </xf>
    <xf numFmtId="0" fontId="18" fillId="0" borderId="10" xfId="36" applyFont="1" applyFill="1" applyBorder="1" applyAlignment="1" quotePrefix="1">
      <alignment horizontal="right" vertical="center"/>
      <protection/>
    </xf>
    <xf numFmtId="0" fontId="21" fillId="0" borderId="10" xfId="36" applyFont="1" applyFill="1" applyBorder="1" applyAlignment="1">
      <alignment horizontal="right" vertical="center"/>
      <protection/>
    </xf>
    <xf numFmtId="216" fontId="21" fillId="0" borderId="0" xfId="36" applyNumberFormat="1" applyFont="1" applyFill="1" applyBorder="1" applyAlignment="1" quotePrefix="1">
      <alignment horizontal="center" vertical="center"/>
      <protection/>
    </xf>
    <xf numFmtId="216" fontId="19" fillId="0" borderId="28" xfId="36" applyNumberFormat="1" applyFont="1" applyFill="1" applyBorder="1" applyAlignment="1" quotePrefix="1">
      <alignment horizontal="right" vertical="center"/>
      <protection/>
    </xf>
    <xf numFmtId="0" fontId="20" fillId="0" borderId="0" xfId="36" applyFont="1" applyFill="1" applyBorder="1" applyAlignment="1">
      <alignment horizontal="left" vertical="center" wrapText="1"/>
      <protection/>
    </xf>
    <xf numFmtId="216" fontId="21" fillId="0" borderId="35" xfId="36" applyNumberFormat="1" applyFont="1" applyFill="1" applyBorder="1" applyAlignment="1" quotePrefix="1">
      <alignment horizontal="right"/>
      <protection/>
    </xf>
    <xf numFmtId="216" fontId="21" fillId="0" borderId="32" xfId="36" applyNumberFormat="1" applyFont="1" applyFill="1" applyBorder="1" applyAlignment="1" quotePrefix="1">
      <alignment horizontal="right"/>
      <protection/>
    </xf>
    <xf numFmtId="216" fontId="21" fillId="0" borderId="34" xfId="36" applyNumberFormat="1" applyFont="1" applyFill="1" applyBorder="1" applyAlignment="1" quotePrefix="1">
      <alignment horizontal="right"/>
      <protection/>
    </xf>
    <xf numFmtId="0" fontId="15" fillId="0" borderId="33" xfId="36" applyFont="1" applyFill="1" applyBorder="1" applyAlignment="1">
      <alignment vertical="center" wrapText="1"/>
      <protection/>
    </xf>
    <xf numFmtId="216" fontId="21" fillId="0" borderId="36" xfId="36" applyNumberFormat="1" applyFont="1" applyFill="1" applyBorder="1" applyAlignment="1" quotePrefix="1">
      <alignment horizontal="right" vertical="center"/>
      <protection/>
    </xf>
    <xf numFmtId="0" fontId="15" fillId="0" borderId="37" xfId="36" applyFont="1" applyFill="1" applyBorder="1" applyAlignment="1">
      <alignment horizontal="left" vertical="center" wrapText="1"/>
      <protection/>
    </xf>
    <xf numFmtId="216" fontId="21" fillId="0" borderId="38" xfId="36" applyNumberFormat="1" applyFont="1" applyFill="1" applyBorder="1" applyAlignment="1" quotePrefix="1">
      <alignment horizontal="right" vertical="center"/>
      <protection/>
    </xf>
    <xf numFmtId="0" fontId="15" fillId="0" borderId="37" xfId="36" applyFont="1" applyFill="1" applyBorder="1" applyAlignment="1">
      <alignment vertical="center" wrapText="1"/>
      <protection/>
    </xf>
    <xf numFmtId="216" fontId="21" fillId="0" borderId="39" xfId="36" applyNumberFormat="1" applyFont="1" applyFill="1" applyBorder="1" applyAlignment="1" quotePrefix="1">
      <alignment horizontal="right" vertical="center"/>
      <protection/>
    </xf>
    <xf numFmtId="0" fontId="15" fillId="0" borderId="40" xfId="36" applyFont="1" applyFill="1" applyBorder="1" applyAlignment="1">
      <alignment vertical="center" wrapText="1"/>
      <protection/>
    </xf>
    <xf numFmtId="0" fontId="20" fillId="0" borderId="40" xfId="36" applyFont="1" applyFill="1" applyBorder="1" applyAlignment="1">
      <alignment horizontal="left" vertical="center" wrapText="1"/>
      <protection/>
    </xf>
    <xf numFmtId="0" fontId="18" fillId="0" borderId="16" xfId="36" applyFont="1" applyFill="1" applyBorder="1" applyAlignment="1" quotePrefix="1">
      <alignment horizontal="center" vertical="center"/>
      <protection/>
    </xf>
    <xf numFmtId="0" fontId="18" fillId="0" borderId="16" xfId="36" applyFont="1" applyFill="1" applyBorder="1" applyAlignment="1">
      <alignment horizontal="center" vertical="center"/>
      <protection/>
    </xf>
    <xf numFmtId="196" fontId="15" fillId="0" borderId="16" xfId="36" applyNumberFormat="1" applyFont="1" applyFill="1" applyBorder="1" applyAlignment="1">
      <alignment horizontal="right" vertical="center"/>
      <protection/>
    </xf>
    <xf numFmtId="0" fontId="20" fillId="0" borderId="33" xfId="36" applyFont="1" applyFill="1" applyBorder="1" applyAlignment="1">
      <alignment vertical="center" wrapText="1"/>
      <protection/>
    </xf>
    <xf numFmtId="216" fontId="19" fillId="0" borderId="16" xfId="36" applyNumberFormat="1" applyFont="1" applyFill="1" applyBorder="1" applyAlignment="1" quotePrefix="1">
      <alignment horizontal="right"/>
      <protection/>
    </xf>
    <xf numFmtId="196" fontId="15" fillId="0" borderId="16" xfId="36" applyNumberFormat="1" applyFont="1" applyFill="1" applyBorder="1" applyAlignment="1">
      <alignment horizontal="right"/>
      <protection/>
    </xf>
    <xf numFmtId="216" fontId="21" fillId="0" borderId="35" xfId="36" applyNumberFormat="1" applyFont="1" applyFill="1" applyBorder="1" applyAlignment="1" quotePrefix="1">
      <alignment horizontal="right" vertical="top"/>
      <protection/>
    </xf>
    <xf numFmtId="0" fontId="15" fillId="0" borderId="33" xfId="36" applyFont="1" applyFill="1" applyBorder="1" applyAlignment="1">
      <alignment vertical="top" wrapText="1"/>
      <protection/>
    </xf>
    <xf numFmtId="216" fontId="21" fillId="0" borderId="32" xfId="36" applyNumberFormat="1" applyFont="1" applyFill="1" applyBorder="1" applyAlignment="1" quotePrefix="1">
      <alignment horizontal="right" vertical="top"/>
      <protection/>
    </xf>
    <xf numFmtId="0" fontId="15" fillId="0" borderId="0" xfId="36" applyFont="1" applyFill="1" applyBorder="1" applyAlignment="1">
      <alignment vertical="top" wrapText="1"/>
      <protection/>
    </xf>
    <xf numFmtId="216" fontId="21" fillId="0" borderId="34" xfId="36" applyNumberFormat="1" applyFont="1" applyFill="1" applyBorder="1" applyAlignment="1" quotePrefix="1">
      <alignment horizontal="right" vertical="top"/>
      <protection/>
    </xf>
    <xf numFmtId="0" fontId="15" fillId="0" borderId="21" xfId="36" applyFont="1" applyFill="1" applyBorder="1" applyAlignment="1">
      <alignment vertical="top" wrapText="1"/>
      <protection/>
    </xf>
    <xf numFmtId="216" fontId="21" fillId="0" borderId="41" xfId="36" applyNumberFormat="1" applyFont="1" applyFill="1" applyBorder="1" applyAlignment="1" quotePrefix="1">
      <alignment horizontal="right" vertical="center"/>
      <protection/>
    </xf>
    <xf numFmtId="196" fontId="15" fillId="0" borderId="0" xfId="36" applyNumberFormat="1" applyFont="1" applyFill="1" applyBorder="1" applyAlignment="1">
      <alignment vertical="center"/>
      <protection/>
    </xf>
    <xf numFmtId="218" fontId="18" fillId="0" borderId="16" xfId="36" applyNumberFormat="1" applyFont="1" applyFill="1" applyBorder="1" applyAlignment="1" quotePrefix="1">
      <alignment horizontal="right" vertical="center"/>
      <protection/>
    </xf>
    <xf numFmtId="218" fontId="18" fillId="0" borderId="20" xfId="36" applyNumberFormat="1" applyFont="1" applyFill="1" applyBorder="1" applyAlignment="1" quotePrefix="1">
      <alignment horizontal="right" vertical="center"/>
      <protection/>
    </xf>
    <xf numFmtId="218" fontId="18" fillId="0" borderId="10" xfId="36" applyNumberFormat="1" applyFont="1" applyFill="1" applyBorder="1" applyAlignment="1">
      <alignment horizontal="right" vertical="center"/>
      <protection/>
    </xf>
    <xf numFmtId="0" fontId="18" fillId="0" borderId="10" xfId="38" applyFont="1" applyFill="1" applyBorder="1" applyAlignment="1">
      <alignment horizontal="center" vertical="center" wrapText="1"/>
      <protection/>
    </xf>
    <xf numFmtId="0" fontId="18" fillId="0" borderId="0" xfId="36" applyFont="1" applyFill="1" applyBorder="1" applyAlignment="1">
      <alignment horizontal="center" vertical="center"/>
      <protection/>
    </xf>
    <xf numFmtId="0" fontId="20" fillId="0" borderId="10" xfId="36" applyFont="1" applyFill="1" applyBorder="1" applyAlignment="1">
      <alignment horizontal="left" vertical="center" wrapText="1"/>
      <protection/>
    </xf>
    <xf numFmtId="216" fontId="15" fillId="0" borderId="16" xfId="36" applyNumberFormat="1" applyFont="1" applyFill="1" applyBorder="1" applyAlignment="1">
      <alignment horizontal="right" vertical="center"/>
      <protection/>
    </xf>
    <xf numFmtId="0" fontId="20" fillId="0" borderId="37" xfId="36" applyFont="1" applyFill="1" applyBorder="1" applyAlignment="1">
      <alignment horizontal="left" vertical="center" wrapText="1"/>
      <protection/>
    </xf>
    <xf numFmtId="0" fontId="25" fillId="0" borderId="0" xfId="36" applyFont="1" applyFill="1" applyBorder="1" applyAlignment="1">
      <alignment horizontal="left" vertical="center" wrapText="1"/>
      <protection/>
    </xf>
    <xf numFmtId="0" fontId="15" fillId="0" borderId="24" xfId="36" applyFont="1" applyFill="1" applyBorder="1" applyAlignment="1">
      <alignment horizontal="center" vertical="center" wrapText="1"/>
      <protection/>
    </xf>
    <xf numFmtId="216" fontId="18" fillId="0" borderId="10" xfId="36" applyNumberFormat="1" applyFont="1" applyFill="1" applyBorder="1" applyAlignment="1" quotePrefix="1">
      <alignment horizontal="center" vertical="center"/>
      <protection/>
    </xf>
    <xf numFmtId="216" fontId="20" fillId="0" borderId="10" xfId="36" applyNumberFormat="1" applyFont="1" applyFill="1" applyBorder="1" applyAlignment="1" quotePrefix="1">
      <alignment horizontal="center" vertical="center"/>
      <protection/>
    </xf>
    <xf numFmtId="0" fontId="15" fillId="0" borderId="16" xfId="36" applyFont="1" applyFill="1" applyBorder="1" applyAlignment="1">
      <alignment vertical="center"/>
      <protection/>
    </xf>
    <xf numFmtId="216" fontId="21" fillId="0" borderId="35" xfId="36" applyNumberFormat="1" applyFont="1" applyFill="1" applyBorder="1" applyAlignment="1" quotePrefix="1">
      <alignment horizontal="right"/>
      <protection/>
    </xf>
    <xf numFmtId="216" fontId="21" fillId="0" borderId="34" xfId="36" applyNumberFormat="1" applyFont="1" applyFill="1" applyBorder="1" applyAlignment="1" quotePrefix="1">
      <alignment horizontal="right"/>
      <protection/>
    </xf>
    <xf numFmtId="0" fontId="19" fillId="0" borderId="0" xfId="36" applyFont="1" applyFill="1" applyBorder="1">
      <alignment/>
      <protection/>
    </xf>
    <xf numFmtId="0" fontId="19" fillId="0" borderId="0" xfId="36" applyFont="1" applyFill="1" applyBorder="1" applyAlignment="1" quotePrefix="1">
      <alignment horizontal="center"/>
      <protection/>
    </xf>
    <xf numFmtId="216" fontId="21" fillId="0" borderId="35" xfId="36" applyNumberFormat="1" applyFont="1" applyFill="1" applyBorder="1" applyAlignment="1">
      <alignment horizontal="right" vertical="center"/>
      <protection/>
    </xf>
    <xf numFmtId="0" fontId="20" fillId="0" borderId="24" xfId="36" applyFont="1" applyFill="1" applyBorder="1" applyAlignment="1">
      <alignment horizontal="left" vertical="center" wrapText="1"/>
      <protection/>
    </xf>
    <xf numFmtId="216" fontId="18" fillId="0" borderId="24" xfId="36" applyNumberFormat="1" applyFont="1" applyFill="1" applyBorder="1" applyAlignment="1" quotePrefix="1">
      <alignment horizontal="right" vertical="center"/>
      <protection/>
    </xf>
    <xf numFmtId="216" fontId="21" fillId="0" borderId="10" xfId="36" applyNumberFormat="1" applyFont="1" applyFill="1" applyBorder="1" applyAlignment="1" quotePrefix="1">
      <alignment horizontal="right" vertical="center"/>
      <protection/>
    </xf>
    <xf numFmtId="0" fontId="15" fillId="0" borderId="10" xfId="36" applyFont="1" applyFill="1" applyBorder="1" applyAlignment="1">
      <alignment horizontal="center" vertical="center" wrapText="1"/>
      <protection/>
    </xf>
    <xf numFmtId="216" fontId="25" fillId="0" borderId="35" xfId="36" applyNumberFormat="1" applyFont="1" applyFill="1" applyBorder="1" applyAlignment="1" quotePrefix="1">
      <alignment horizontal="right"/>
      <protection/>
    </xf>
    <xf numFmtId="216" fontId="25" fillId="0" borderId="34" xfId="36" applyNumberFormat="1" applyFont="1" applyFill="1" applyBorder="1" applyAlignment="1" quotePrefix="1">
      <alignment horizontal="right"/>
      <protection/>
    </xf>
    <xf numFmtId="0" fontId="15" fillId="0" borderId="40" xfId="36" applyFont="1" applyFill="1" applyBorder="1" applyAlignment="1">
      <alignment horizontal="left" vertical="center" wrapText="1"/>
      <protection/>
    </xf>
    <xf numFmtId="0" fontId="15" fillId="0" borderId="42" xfId="36" applyFont="1" applyFill="1" applyBorder="1" applyAlignment="1">
      <alignment horizontal="left" vertical="center" wrapText="1"/>
      <protection/>
    </xf>
    <xf numFmtId="216" fontId="21" fillId="0" borderId="43" xfId="36" applyNumberFormat="1" applyFont="1" applyFill="1" applyBorder="1" applyAlignment="1" quotePrefix="1">
      <alignment horizontal="right" vertical="center"/>
      <protection/>
    </xf>
    <xf numFmtId="0" fontId="15" fillId="0" borderId="44" xfId="36" applyFont="1" applyFill="1" applyBorder="1" applyAlignment="1">
      <alignment horizontal="left" vertical="center" wrapText="1"/>
      <protection/>
    </xf>
    <xf numFmtId="3" fontId="15" fillId="0" borderId="45" xfId="39" applyNumberFormat="1" applyFont="1" applyBorder="1" applyAlignment="1" applyProtection="1">
      <alignment vertical="center"/>
      <protection locked="0"/>
    </xf>
    <xf numFmtId="216" fontId="21" fillId="0" borderId="32" xfId="36" applyNumberFormat="1" applyFont="1" applyFill="1" applyBorder="1" applyAlignment="1" quotePrefix="1">
      <alignment horizontal="right"/>
      <protection/>
    </xf>
    <xf numFmtId="216" fontId="21" fillId="0" borderId="46" xfId="36" applyNumberFormat="1" applyFont="1" applyFill="1" applyBorder="1" applyAlignment="1" quotePrefix="1">
      <alignment horizontal="right" vertical="center"/>
      <protection/>
    </xf>
    <xf numFmtId="0" fontId="15" fillId="0" borderId="47" xfId="36" applyFont="1" applyFill="1" applyBorder="1" applyAlignment="1">
      <alignment horizontal="left" vertical="center" wrapText="1"/>
      <protection/>
    </xf>
    <xf numFmtId="216" fontId="21" fillId="0" borderId="46" xfId="36" applyNumberFormat="1" applyFont="1" applyFill="1" applyBorder="1" applyAlignment="1" quotePrefix="1">
      <alignment horizontal="right"/>
      <protection/>
    </xf>
    <xf numFmtId="196" fontId="18" fillId="0" borderId="20" xfId="36" applyNumberFormat="1" applyFont="1" applyFill="1" applyBorder="1" applyAlignment="1">
      <alignment horizontal="right" vertical="center"/>
      <protection/>
    </xf>
    <xf numFmtId="196" fontId="18" fillId="0" borderId="10" xfId="36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19" xfId="0" applyNumberFormat="1" applyFont="1" applyBorder="1" applyAlignment="1" applyProtection="1" quotePrefix="1">
      <alignment/>
      <protection/>
    </xf>
    <xf numFmtId="3" fontId="9" fillId="0" borderId="15" xfId="0" applyNumberFormat="1" applyFont="1" applyBorder="1" applyAlignment="1" applyProtection="1" quotePrefix="1">
      <alignment/>
      <protection/>
    </xf>
    <xf numFmtId="3" fontId="9" fillId="0" borderId="27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33" applyFont="1" applyAlignment="1">
      <alignment vertical="center"/>
      <protection/>
    </xf>
    <xf numFmtId="0" fontId="15" fillId="0" borderId="0" xfId="33" applyFont="1" applyAlignment="1">
      <alignment vertical="center" wrapText="1"/>
      <protection/>
    </xf>
    <xf numFmtId="1" fontId="40" fillId="34" borderId="0" xfId="33" applyNumberFormat="1" applyFont="1" applyFill="1" applyAlignment="1">
      <alignment vertical="center"/>
      <protection/>
    </xf>
    <xf numFmtId="1" fontId="40" fillId="35" borderId="0" xfId="33" applyNumberFormat="1" applyFont="1" applyFill="1" applyAlignment="1">
      <alignment vertical="center"/>
      <protection/>
    </xf>
    <xf numFmtId="0" fontId="15" fillId="0" borderId="0" xfId="33" applyFont="1" applyAlignment="1" applyProtection="1">
      <alignment vertical="center"/>
      <protection/>
    </xf>
    <xf numFmtId="1" fontId="40" fillId="0" borderId="0" xfId="33" applyNumberFormat="1" applyFont="1" applyFill="1" applyAlignment="1">
      <alignment vertical="center"/>
      <protection/>
    </xf>
    <xf numFmtId="0" fontId="15" fillId="34" borderId="0" xfId="33" applyFont="1" applyFill="1" applyAlignment="1">
      <alignment vertical="center"/>
      <protection/>
    </xf>
    <xf numFmtId="0" fontId="15" fillId="35" borderId="0" xfId="33" applyFont="1" applyFill="1" applyAlignment="1">
      <alignment vertical="center"/>
      <protection/>
    </xf>
    <xf numFmtId="3" fontId="15" fillId="0" borderId="0" xfId="33" applyNumberFormat="1" applyFont="1" applyFill="1" applyAlignment="1" applyProtection="1">
      <alignment horizontal="right" vertical="center"/>
      <protection/>
    </xf>
    <xf numFmtId="0" fontId="16" fillId="0" borderId="0" xfId="33" applyFont="1" applyProtection="1">
      <alignment/>
      <protection locked="0"/>
    </xf>
    <xf numFmtId="0" fontId="16" fillId="0" borderId="0" xfId="33" applyFont="1" applyProtection="1">
      <alignment/>
      <protection/>
    </xf>
    <xf numFmtId="0" fontId="15" fillId="0" borderId="0" xfId="33" applyFont="1" applyAlignment="1" applyProtection="1">
      <alignment vertical="center"/>
      <protection locked="0"/>
    </xf>
    <xf numFmtId="0" fontId="15" fillId="0" borderId="0" xfId="33" applyFont="1" applyBorder="1" applyAlignment="1">
      <alignment vertical="center"/>
      <protection/>
    </xf>
    <xf numFmtId="0" fontId="15" fillId="0" borderId="0" xfId="33" applyFont="1" applyBorder="1" applyAlignment="1">
      <alignment vertical="center" wrapText="1"/>
      <protection/>
    </xf>
    <xf numFmtId="0" fontId="15" fillId="0" borderId="0" xfId="33" applyFont="1" applyAlignment="1">
      <alignment horizontal="center" vertical="center"/>
      <protection/>
    </xf>
    <xf numFmtId="214" fontId="15" fillId="33" borderId="0" xfId="33" applyNumberFormat="1" applyFont="1" applyFill="1" applyAlignment="1" applyProtection="1">
      <alignment horizontal="center" vertical="center"/>
      <protection locked="0"/>
    </xf>
    <xf numFmtId="0" fontId="15" fillId="0" borderId="0" xfId="33" applyFont="1" applyAlignment="1" quotePrefix="1">
      <alignment vertical="center"/>
      <protection/>
    </xf>
    <xf numFmtId="49" fontId="18" fillId="33" borderId="30" xfId="33" applyNumberFormat="1" applyFont="1" applyFill="1" applyBorder="1" applyAlignment="1" applyProtection="1">
      <alignment horizontal="center" vertical="center"/>
      <protection locked="0"/>
    </xf>
    <xf numFmtId="0" fontId="15" fillId="0" borderId="0" xfId="33" applyFont="1" applyAlignment="1" quotePrefix="1">
      <alignment horizontal="center" vertical="center"/>
      <protection/>
    </xf>
    <xf numFmtId="215" fontId="15" fillId="0" borderId="0" xfId="33" applyNumberFormat="1" applyFont="1" applyAlignment="1">
      <alignment vertical="center"/>
      <protection/>
    </xf>
    <xf numFmtId="0" fontId="15" fillId="0" borderId="0" xfId="33" applyFont="1" applyAlignment="1" applyProtection="1" quotePrefix="1">
      <alignment horizontal="center" vertical="center"/>
      <protection/>
    </xf>
    <xf numFmtId="215" fontId="15" fillId="0" borderId="0" xfId="33" applyNumberFormat="1" applyFont="1" applyAlignment="1" applyProtection="1">
      <alignment vertical="center"/>
      <protection/>
    </xf>
    <xf numFmtId="0" fontId="15" fillId="0" borderId="0" xfId="33" applyFont="1" applyAlignment="1" quotePrefix="1">
      <alignment horizontal="right" vertical="center"/>
      <protection/>
    </xf>
    <xf numFmtId="0" fontId="15" fillId="0" borderId="48" xfId="33" applyFont="1" applyBorder="1" applyAlignment="1">
      <alignment horizontal="center" vertical="center" wrapText="1"/>
      <protection/>
    </xf>
    <xf numFmtId="0" fontId="15" fillId="0" borderId="14" xfId="33" applyFont="1" applyBorder="1" applyAlignment="1">
      <alignment horizontal="center" vertical="center"/>
      <protection/>
    </xf>
    <xf numFmtId="0" fontId="15" fillId="35" borderId="0" xfId="33" applyFont="1" applyFill="1" applyBorder="1" applyAlignment="1">
      <alignment vertical="center"/>
      <protection/>
    </xf>
    <xf numFmtId="0" fontId="15" fillId="0" borderId="16" xfId="33" applyFont="1" applyBorder="1" applyAlignment="1">
      <alignment horizontal="center" vertical="center"/>
      <protection/>
    </xf>
    <xf numFmtId="0" fontId="15" fillId="0" borderId="49" xfId="33" applyFont="1" applyBorder="1" applyAlignment="1">
      <alignment horizontal="center" vertical="center"/>
      <protection/>
    </xf>
    <xf numFmtId="0" fontId="15" fillId="0" borderId="15" xfId="33" applyFont="1" applyBorder="1" applyAlignment="1">
      <alignment horizontal="center" vertical="center"/>
      <protection/>
    </xf>
    <xf numFmtId="0" fontId="15" fillId="0" borderId="24" xfId="33" applyFont="1" applyBorder="1" applyAlignment="1">
      <alignment vertical="center"/>
      <protection/>
    </xf>
    <xf numFmtId="0" fontId="15" fillId="0" borderId="31" xfId="33" applyFont="1" applyBorder="1" applyAlignment="1">
      <alignment horizontal="center" vertical="center"/>
      <protection/>
    </xf>
    <xf numFmtId="0" fontId="15" fillId="0" borderId="13" xfId="33" applyFont="1" applyBorder="1" applyAlignment="1">
      <alignment horizontal="left" vertical="center" wrapText="1"/>
      <protection/>
    </xf>
    <xf numFmtId="0" fontId="23" fillId="0" borderId="0" xfId="33" applyFont="1" applyAlignment="1">
      <alignment vertical="center"/>
      <protection/>
    </xf>
    <xf numFmtId="0" fontId="23" fillId="34" borderId="0" xfId="33" applyFont="1" applyFill="1" applyAlignment="1">
      <alignment vertical="center"/>
      <protection/>
    </xf>
    <xf numFmtId="0" fontId="23" fillId="35" borderId="0" xfId="33" applyFont="1" applyFill="1" applyAlignment="1">
      <alignment vertical="center"/>
      <protection/>
    </xf>
    <xf numFmtId="3" fontId="15" fillId="0" borderId="45" xfId="33" applyNumberFormat="1" applyFont="1" applyBorder="1" applyAlignment="1" applyProtection="1">
      <alignment horizontal="right" vertical="center"/>
      <protection locked="0"/>
    </xf>
    <xf numFmtId="0" fontId="15" fillId="36" borderId="0" xfId="33" applyFont="1" applyFill="1" applyAlignment="1">
      <alignment vertical="center"/>
      <protection/>
    </xf>
    <xf numFmtId="0" fontId="22" fillId="0" borderId="0" xfId="33" applyFont="1" applyAlignment="1">
      <alignment vertical="center"/>
      <protection/>
    </xf>
    <xf numFmtId="3" fontId="22" fillId="0" borderId="50" xfId="33" applyNumberFormat="1" applyFont="1" applyBorder="1" applyAlignment="1" applyProtection="1">
      <alignment horizontal="right" vertical="center"/>
      <protection/>
    </xf>
    <xf numFmtId="3" fontId="15" fillId="0" borderId="51" xfId="33" applyNumberFormat="1" applyFont="1" applyBorder="1" applyAlignment="1" applyProtection="1">
      <alignment horizontal="right" vertical="center"/>
      <protection/>
    </xf>
    <xf numFmtId="3" fontId="15" fillId="0" borderId="52" xfId="33" applyNumberFormat="1" applyFont="1" applyBorder="1" applyAlignment="1" applyProtection="1">
      <alignment horizontal="right" vertical="center"/>
      <protection/>
    </xf>
    <xf numFmtId="0" fontId="22" fillId="37" borderId="0" xfId="33" applyFont="1" applyFill="1" applyAlignment="1">
      <alignment vertical="center"/>
      <protection/>
    </xf>
    <xf numFmtId="3" fontId="22" fillId="0" borderId="45" xfId="33" applyNumberFormat="1" applyFont="1" applyBorder="1" applyAlignment="1" applyProtection="1">
      <alignment horizontal="right" vertical="center"/>
      <protection/>
    </xf>
    <xf numFmtId="0" fontId="15" fillId="0" borderId="0" xfId="33" applyFont="1" applyFill="1" applyAlignment="1">
      <alignment vertical="center"/>
      <protection/>
    </xf>
    <xf numFmtId="3" fontId="15" fillId="0" borderId="41" xfId="33" applyNumberFormat="1" applyFont="1" applyFill="1" applyBorder="1" applyAlignment="1" applyProtection="1">
      <alignment horizontal="right" vertical="center"/>
      <protection locked="0"/>
    </xf>
    <xf numFmtId="3" fontId="15" fillId="0" borderId="45" xfId="33" applyNumberFormat="1" applyFont="1" applyFill="1" applyBorder="1" applyAlignment="1" applyProtection="1">
      <alignment horizontal="right" vertical="center"/>
      <protection locked="0"/>
    </xf>
    <xf numFmtId="3" fontId="22" fillId="0" borderId="41" xfId="33" applyNumberFormat="1" applyFont="1" applyFill="1" applyBorder="1" applyAlignment="1" applyProtection="1">
      <alignment horizontal="right" vertical="center"/>
      <protection locked="0"/>
    </xf>
    <xf numFmtId="0" fontId="22" fillId="36" borderId="0" xfId="33" applyFont="1" applyFill="1" applyAlignment="1">
      <alignment vertical="center"/>
      <protection/>
    </xf>
    <xf numFmtId="3" fontId="22" fillId="0" borderId="45" xfId="33" applyNumberFormat="1" applyFont="1" applyBorder="1" applyAlignment="1" applyProtection="1">
      <alignment horizontal="right" vertical="center"/>
      <protection locked="0"/>
    </xf>
    <xf numFmtId="0" fontId="15" fillId="0" borderId="32" xfId="36" applyNumberFormat="1" applyFont="1" applyFill="1" applyBorder="1" applyAlignment="1" quotePrefix="1">
      <alignment horizontal="right"/>
      <protection/>
    </xf>
    <xf numFmtId="0" fontId="15" fillId="0" borderId="49" xfId="36" applyNumberFormat="1" applyFont="1" applyFill="1" applyBorder="1" applyAlignment="1" quotePrefix="1">
      <alignment horizontal="right"/>
      <protection/>
    </xf>
    <xf numFmtId="0" fontId="22" fillId="0" borderId="49" xfId="36" applyNumberFormat="1" applyFont="1" applyFill="1" applyBorder="1" applyAlignment="1" quotePrefix="1">
      <alignment horizontal="right"/>
      <protection/>
    </xf>
    <xf numFmtId="0" fontId="22" fillId="0" borderId="0" xfId="33" applyNumberFormat="1" applyFont="1" applyAlignment="1">
      <alignment horizontal="right"/>
      <protection/>
    </xf>
    <xf numFmtId="0" fontId="15" fillId="0" borderId="0" xfId="33" applyNumberFormat="1" applyFont="1" applyAlignment="1">
      <alignment horizontal="right"/>
      <protection/>
    </xf>
    <xf numFmtId="0" fontId="15" fillId="36" borderId="0" xfId="33" applyNumberFormat="1" applyFont="1" applyFill="1" applyAlignment="1">
      <alignment horizontal="right"/>
      <protection/>
    </xf>
    <xf numFmtId="0" fontId="15" fillId="0" borderId="0" xfId="33" applyNumberFormat="1" applyFont="1" applyFill="1" applyAlignment="1">
      <alignment horizontal="right"/>
      <protection/>
    </xf>
    <xf numFmtId="0" fontId="22" fillId="0" borderId="0" xfId="36" applyNumberFormat="1" applyFont="1" applyFill="1" applyAlignment="1">
      <alignment horizontal="right"/>
      <protection/>
    </xf>
    <xf numFmtId="196" fontId="19" fillId="0" borderId="0" xfId="36" applyNumberFormat="1" applyFont="1" applyFill="1" applyBorder="1">
      <alignment/>
      <protection/>
    </xf>
    <xf numFmtId="0" fontId="22" fillId="0" borderId="0" xfId="36" applyFont="1" applyFill="1" applyBorder="1">
      <alignment/>
      <protection/>
    </xf>
    <xf numFmtId="0" fontId="15" fillId="0" borderId="0" xfId="36" applyNumberFormat="1" applyFont="1" applyFill="1" applyAlignment="1">
      <alignment horizontal="right"/>
      <protection/>
    </xf>
    <xf numFmtId="196" fontId="18" fillId="0" borderId="0" xfId="36" applyNumberFormat="1" applyFont="1" applyFill="1" applyBorder="1">
      <alignment/>
      <protection/>
    </xf>
    <xf numFmtId="0" fontId="15" fillId="0" borderId="0" xfId="36" applyFont="1" applyFill="1" applyBorder="1">
      <alignment/>
      <protection/>
    </xf>
    <xf numFmtId="196" fontId="15" fillId="0" borderId="0" xfId="36" applyNumberFormat="1" applyFont="1" applyFill="1" applyProtection="1">
      <alignment/>
      <protection locked="0"/>
    </xf>
    <xf numFmtId="196" fontId="15" fillId="0" borderId="0" xfId="36" applyNumberFormat="1" applyFont="1" applyFill="1">
      <alignment/>
      <protection/>
    </xf>
    <xf numFmtId="196" fontId="15" fillId="0" borderId="0" xfId="36" applyNumberFormat="1" applyFont="1" applyFill="1" applyBorder="1">
      <alignment/>
      <protection/>
    </xf>
    <xf numFmtId="196" fontId="18" fillId="0" borderId="0" xfId="36" applyNumberFormat="1" applyFont="1" applyFill="1">
      <alignment/>
      <protection/>
    </xf>
    <xf numFmtId="0" fontId="15" fillId="0" borderId="0" xfId="36" applyFont="1" applyFill="1">
      <alignment/>
      <protection/>
    </xf>
    <xf numFmtId="3" fontId="15" fillId="0" borderId="53" xfId="33" applyNumberFormat="1" applyFont="1" applyBorder="1" applyAlignment="1" applyProtection="1">
      <alignment horizontal="right" vertical="center"/>
      <protection locked="0"/>
    </xf>
    <xf numFmtId="0" fontId="15" fillId="0" borderId="0" xfId="33" applyNumberFormat="1" applyFont="1" applyBorder="1" applyAlignment="1">
      <alignment horizontal="right"/>
      <protection/>
    </xf>
    <xf numFmtId="0" fontId="15" fillId="0" borderId="24" xfId="33" applyFont="1" applyBorder="1" applyAlignment="1">
      <alignment horizontal="center" vertical="center" wrapText="1"/>
      <protection/>
    </xf>
    <xf numFmtId="3" fontId="15" fillId="0" borderId="10" xfId="33" applyNumberFormat="1" applyFont="1" applyBorder="1" applyAlignment="1" applyProtection="1">
      <alignment horizontal="right" vertical="center"/>
      <protection/>
    </xf>
    <xf numFmtId="3" fontId="15" fillId="0" borderId="0" xfId="33" applyNumberFormat="1" applyFont="1" applyBorder="1" applyAlignment="1" applyProtection="1">
      <alignment horizontal="right" vertical="center"/>
      <protection locked="0"/>
    </xf>
    <xf numFmtId="3" fontId="15" fillId="0" borderId="0" xfId="33" applyNumberFormat="1" applyFont="1" applyAlignment="1">
      <alignment horizontal="right" vertical="center"/>
      <protection/>
    </xf>
    <xf numFmtId="3" fontId="15" fillId="0" borderId="0" xfId="33" applyNumberFormat="1" applyFont="1" applyAlignment="1">
      <alignment horizontal="center" vertical="center"/>
      <protection/>
    </xf>
    <xf numFmtId="14" fontId="15" fillId="0" borderId="0" xfId="33" applyNumberFormat="1" applyFont="1" applyFill="1" applyAlignment="1" applyProtection="1" quotePrefix="1">
      <alignment horizontal="center" vertical="center"/>
      <protection/>
    </xf>
    <xf numFmtId="14" fontId="15" fillId="0" borderId="0" xfId="33" applyNumberFormat="1" applyFont="1" applyFill="1" applyAlignment="1" applyProtection="1">
      <alignment horizontal="center" vertical="center"/>
      <protection/>
    </xf>
    <xf numFmtId="49" fontId="15" fillId="0" borderId="0" xfId="33" applyNumberFormat="1" applyFont="1" applyFill="1" applyAlignment="1" applyProtection="1">
      <alignment horizontal="center" vertical="center"/>
      <protection/>
    </xf>
    <xf numFmtId="3" fontId="15" fillId="0" borderId="0" xfId="33" applyNumberFormat="1" applyFont="1" applyAlignment="1" quotePrefix="1">
      <alignment horizontal="right" vertical="center"/>
      <protection/>
    </xf>
    <xf numFmtId="3" fontId="15" fillId="0" borderId="0" xfId="33" applyNumberFormat="1" applyFont="1" applyAlignment="1" applyProtection="1">
      <alignment horizontal="right" vertical="center"/>
      <protection/>
    </xf>
    <xf numFmtId="217" fontId="18" fillId="33" borderId="30" xfId="33" applyNumberFormat="1" applyFont="1" applyFill="1" applyBorder="1" applyAlignment="1">
      <alignment horizontal="center" vertical="center"/>
      <protection/>
    </xf>
    <xf numFmtId="0" fontId="20" fillId="0" borderId="0" xfId="33" applyFont="1" applyAlignment="1">
      <alignment vertical="center"/>
      <protection/>
    </xf>
    <xf numFmtId="3" fontId="15" fillId="0" borderId="0" xfId="33" applyNumberFormat="1" applyFont="1" applyAlignment="1" applyProtection="1" quotePrefix="1">
      <alignment horizontal="right" vertical="center"/>
      <protection/>
    </xf>
    <xf numFmtId="0" fontId="20" fillId="0" borderId="0" xfId="33" applyFont="1" applyFill="1" applyAlignment="1">
      <alignment vertical="center"/>
      <protection/>
    </xf>
    <xf numFmtId="0" fontId="15" fillId="0" borderId="0" xfId="33" applyFont="1" applyFill="1" applyAlignment="1" quotePrefix="1">
      <alignment vertical="center"/>
      <protection/>
    </xf>
    <xf numFmtId="0" fontId="15" fillId="0" borderId="0" xfId="33" applyFont="1" applyFill="1" applyAlignment="1" applyProtection="1">
      <alignment vertical="center"/>
      <protection/>
    </xf>
    <xf numFmtId="0" fontId="15" fillId="0" borderId="0" xfId="33" applyFont="1" applyFill="1" applyAlignment="1" applyProtection="1" quotePrefix="1">
      <alignment horizontal="right" vertical="center"/>
      <protection/>
    </xf>
    <xf numFmtId="0" fontId="15" fillId="0" borderId="28" xfId="33" applyFont="1" applyBorder="1" applyAlignment="1">
      <alignment horizontal="center" vertical="center" wrapText="1"/>
      <protection/>
    </xf>
    <xf numFmtId="0" fontId="43" fillId="0" borderId="10" xfId="33" applyFont="1" applyFill="1" applyBorder="1" applyAlignment="1">
      <alignment vertical="center"/>
      <protection/>
    </xf>
    <xf numFmtId="0" fontId="36" fillId="0" borderId="10" xfId="33" applyFont="1" applyFill="1" applyBorder="1" applyAlignment="1">
      <alignment vertical="center"/>
      <protection/>
    </xf>
    <xf numFmtId="0" fontId="44" fillId="38" borderId="14" xfId="33" applyFont="1" applyFill="1" applyBorder="1" applyAlignment="1">
      <alignment horizontal="center" vertical="center"/>
      <protection/>
    </xf>
    <xf numFmtId="0" fontId="15" fillId="0" borderId="16" xfId="33" applyFont="1" applyBorder="1" applyAlignment="1" quotePrefix="1">
      <alignment horizontal="center" vertical="center" wrapText="1"/>
      <protection/>
    </xf>
    <xf numFmtId="0" fontId="43" fillId="0" borderId="10" xfId="33" applyFont="1" applyFill="1" applyBorder="1" applyAlignment="1">
      <alignment horizontal="center" vertical="center"/>
      <protection/>
    </xf>
    <xf numFmtId="0" fontId="15" fillId="0" borderId="19" xfId="33" applyFont="1" applyBorder="1" applyAlignment="1">
      <alignment horizontal="center" vertical="center"/>
      <protection/>
    </xf>
    <xf numFmtId="0" fontId="15" fillId="0" borderId="24" xfId="33" applyFont="1" applyBorder="1" applyAlignment="1">
      <alignment horizontal="left" vertical="center" wrapText="1"/>
      <protection/>
    </xf>
    <xf numFmtId="3" fontId="43" fillId="0" borderId="10" xfId="33" applyNumberFormat="1" applyFont="1" applyFill="1" applyBorder="1" applyAlignment="1" quotePrefix="1">
      <alignment horizontal="center" vertical="center"/>
      <protection/>
    </xf>
    <xf numFmtId="3" fontId="43" fillId="0" borderId="10" xfId="33" applyNumberFormat="1" applyFont="1" applyFill="1" applyBorder="1" applyAlignment="1">
      <alignment horizontal="center" vertical="center"/>
      <protection/>
    </xf>
    <xf numFmtId="3" fontId="43" fillId="0" borderId="10" xfId="33" applyNumberFormat="1" applyFont="1" applyFill="1" applyBorder="1" applyAlignment="1" applyProtection="1">
      <alignment horizontal="center" vertical="center"/>
      <protection/>
    </xf>
    <xf numFmtId="3" fontId="43" fillId="0" borderId="19" xfId="33" applyNumberFormat="1" applyFont="1" applyBorder="1" applyAlignment="1" quotePrefix="1">
      <alignment horizontal="center" vertical="center"/>
      <protection/>
    </xf>
    <xf numFmtId="0" fontId="44" fillId="38" borderId="19" xfId="33" applyFont="1" applyFill="1" applyBorder="1" applyAlignment="1" quotePrefix="1">
      <alignment horizontal="center" vertical="center"/>
      <protection/>
    </xf>
    <xf numFmtId="0" fontId="15" fillId="0" borderId="16" xfId="33" applyFont="1" applyBorder="1" applyAlignment="1">
      <alignment horizontal="center" vertical="center" wrapText="1"/>
      <protection/>
    </xf>
    <xf numFmtId="0" fontId="15" fillId="0" borderId="49" xfId="33" applyFont="1" applyBorder="1" applyAlignment="1">
      <alignment horizontal="center" vertical="center" wrapText="1"/>
      <protection/>
    </xf>
    <xf numFmtId="3" fontId="15" fillId="0" borderId="15" xfId="33" applyNumberFormat="1" applyFont="1" applyBorder="1" applyAlignment="1" applyProtection="1">
      <alignment horizontal="right" vertical="center"/>
      <protection/>
    </xf>
    <xf numFmtId="3" fontId="46" fillId="0" borderId="14" xfId="33" applyNumberFormat="1" applyFont="1" applyFill="1" applyBorder="1" applyAlignment="1" applyProtection="1">
      <alignment horizontal="center" vertical="center" wrapText="1"/>
      <protection/>
    </xf>
    <xf numFmtId="0" fontId="16" fillId="35" borderId="0" xfId="33" applyFont="1" applyFill="1" applyAlignment="1">
      <alignment vertical="center"/>
      <protection/>
    </xf>
    <xf numFmtId="0" fontId="47" fillId="34" borderId="14" xfId="33" applyFont="1" applyFill="1" applyBorder="1" applyAlignment="1">
      <alignment vertical="center" wrapText="1"/>
      <protection/>
    </xf>
    <xf numFmtId="3" fontId="15" fillId="0" borderId="49" xfId="33" applyNumberFormat="1" applyFont="1" applyBorder="1" applyAlignment="1" applyProtection="1">
      <alignment horizontal="right" vertical="center"/>
      <protection/>
    </xf>
    <xf numFmtId="0" fontId="48" fillId="34" borderId="15" xfId="33" applyFont="1" applyFill="1" applyBorder="1" applyAlignment="1">
      <alignment vertical="center"/>
      <protection/>
    </xf>
    <xf numFmtId="3" fontId="15" fillId="0" borderId="54" xfId="33" applyNumberFormat="1" applyFont="1" applyBorder="1" applyAlignment="1" applyProtection="1">
      <alignment horizontal="right" vertical="center"/>
      <protection/>
    </xf>
    <xf numFmtId="0" fontId="48" fillId="34" borderId="19" xfId="33" applyFont="1" applyFill="1" applyBorder="1" applyAlignment="1">
      <alignment vertical="center"/>
      <protection/>
    </xf>
    <xf numFmtId="3" fontId="22" fillId="0" borderId="55" xfId="33" applyNumberFormat="1" applyFont="1" applyFill="1" applyBorder="1" applyAlignment="1" applyProtection="1">
      <alignment vertical="center"/>
      <protection/>
    </xf>
    <xf numFmtId="3" fontId="22" fillId="0" borderId="56" xfId="33" applyNumberFormat="1" applyFont="1" applyFill="1" applyBorder="1" applyAlignment="1" applyProtection="1">
      <alignment vertical="center"/>
      <protection/>
    </xf>
    <xf numFmtId="3" fontId="22" fillId="39" borderId="55" xfId="33" applyNumberFormat="1" applyFont="1" applyFill="1" applyBorder="1" applyAlignment="1" applyProtection="1">
      <alignment vertical="center"/>
      <protection/>
    </xf>
    <xf numFmtId="3" fontId="48" fillId="34" borderId="19" xfId="33" applyNumberFormat="1" applyFont="1" applyFill="1" applyBorder="1" applyAlignment="1">
      <alignment vertical="center"/>
      <protection/>
    </xf>
    <xf numFmtId="3" fontId="15" fillId="0" borderId="57" xfId="33" applyNumberFormat="1" applyFont="1" applyFill="1" applyBorder="1" applyAlignment="1" applyProtection="1">
      <alignment horizontal="right" vertical="center"/>
      <protection/>
    </xf>
    <xf numFmtId="3" fontId="15" fillId="0" borderId="41" xfId="33" applyNumberFormat="1" applyFont="1" applyFill="1" applyBorder="1" applyAlignment="1" applyProtection="1">
      <alignment horizontal="right" vertical="center"/>
      <protection/>
    </xf>
    <xf numFmtId="3" fontId="15" fillId="39" borderId="57" xfId="33" applyNumberFormat="1" applyFont="1" applyFill="1" applyBorder="1" applyAlignment="1" applyProtection="1">
      <alignment horizontal="right" vertical="center"/>
      <protection/>
    </xf>
    <xf numFmtId="3" fontId="22" fillId="0" borderId="52" xfId="33" applyNumberFormat="1" applyFont="1" applyBorder="1" applyAlignment="1" applyProtection="1">
      <alignment horizontal="right" vertical="center"/>
      <protection/>
    </xf>
    <xf numFmtId="3" fontId="22" fillId="0" borderId="57" xfId="33" applyNumberFormat="1" applyFont="1" applyFill="1" applyBorder="1" applyAlignment="1" applyProtection="1">
      <alignment horizontal="right" vertical="center"/>
      <protection/>
    </xf>
    <xf numFmtId="3" fontId="22" fillId="0" borderId="41" xfId="33" applyNumberFormat="1" applyFont="1" applyFill="1" applyBorder="1" applyAlignment="1" applyProtection="1">
      <alignment horizontal="right" vertical="center"/>
      <protection/>
    </xf>
    <xf numFmtId="3" fontId="22" fillId="39" borderId="57" xfId="33" applyNumberFormat="1" applyFont="1" applyFill="1" applyBorder="1" applyAlignment="1" applyProtection="1">
      <alignment horizontal="right" vertical="center"/>
      <protection/>
    </xf>
    <xf numFmtId="3" fontId="15" fillId="39" borderId="41" xfId="33" applyNumberFormat="1" applyFont="1" applyFill="1" applyBorder="1" applyAlignment="1" applyProtection="1">
      <alignment horizontal="right" vertical="center"/>
      <protection/>
    </xf>
    <xf numFmtId="0" fontId="22" fillId="0" borderId="0" xfId="33" applyNumberFormat="1" applyFont="1" applyBorder="1" applyAlignment="1">
      <alignment horizontal="right"/>
      <protection/>
    </xf>
    <xf numFmtId="0" fontId="19" fillId="0" borderId="0" xfId="33" applyFont="1" applyFill="1" applyBorder="1" applyAlignment="1">
      <alignment vertical="center" wrapText="1"/>
      <protection/>
    </xf>
    <xf numFmtId="0" fontId="20" fillId="0" borderId="33" xfId="33" applyFont="1" applyFill="1" applyBorder="1" applyAlignment="1">
      <alignment vertical="center" wrapText="1"/>
      <protection/>
    </xf>
    <xf numFmtId="0" fontId="20" fillId="0" borderId="40" xfId="33" applyFont="1" applyFill="1" applyBorder="1" applyAlignment="1">
      <alignment vertical="center" wrapText="1"/>
      <protection/>
    </xf>
    <xf numFmtId="0" fontId="20" fillId="0" borderId="42" xfId="33" applyFont="1" applyFill="1" applyBorder="1" applyAlignment="1">
      <alignment vertical="center" wrapText="1"/>
      <protection/>
    </xf>
    <xf numFmtId="0" fontId="20" fillId="0" borderId="0" xfId="33" applyFont="1" applyFill="1" applyBorder="1" applyAlignment="1">
      <alignment vertical="center" wrapText="1"/>
      <protection/>
    </xf>
    <xf numFmtId="3" fontId="15" fillId="0" borderId="51" xfId="33" applyNumberFormat="1" applyFont="1" applyFill="1" applyBorder="1" applyAlignment="1" applyProtection="1">
      <alignment horizontal="right" vertical="center"/>
      <protection/>
    </xf>
    <xf numFmtId="3" fontId="15" fillId="0" borderId="52" xfId="33" applyNumberFormat="1" applyFont="1" applyFill="1" applyBorder="1" applyAlignment="1" applyProtection="1">
      <alignment horizontal="right" vertical="center"/>
      <protection/>
    </xf>
    <xf numFmtId="0" fontId="19" fillId="0" borderId="0" xfId="33" applyFont="1" applyFill="1" applyBorder="1" applyAlignment="1">
      <alignment vertical="center"/>
      <protection/>
    </xf>
    <xf numFmtId="3" fontId="22" fillId="39" borderId="41" xfId="33" applyNumberFormat="1" applyFont="1" applyFill="1" applyBorder="1" applyAlignment="1" applyProtection="1">
      <alignment horizontal="right" vertical="center"/>
      <protection/>
    </xf>
    <xf numFmtId="0" fontId="22" fillId="36" borderId="0" xfId="33" applyNumberFormat="1" applyFont="1" applyFill="1" applyAlignment="1">
      <alignment horizontal="right"/>
      <protection/>
    </xf>
    <xf numFmtId="3" fontId="22" fillId="0" borderId="57" xfId="33" applyNumberFormat="1" applyFont="1" applyFill="1" applyBorder="1" applyAlignment="1" applyProtection="1">
      <alignment horizontal="right"/>
      <protection/>
    </xf>
    <xf numFmtId="3" fontId="22" fillId="0" borderId="41" xfId="33" applyNumberFormat="1" applyFont="1" applyFill="1" applyBorder="1" applyAlignment="1" applyProtection="1">
      <alignment horizontal="right"/>
      <protection/>
    </xf>
    <xf numFmtId="0" fontId="22" fillId="0" borderId="0" xfId="33" applyFont="1">
      <alignment/>
      <protection/>
    </xf>
    <xf numFmtId="3" fontId="15" fillId="0" borderId="57" xfId="33" applyNumberFormat="1" applyFont="1" applyFill="1" applyBorder="1" applyAlignment="1" applyProtection="1">
      <alignment horizontal="right"/>
      <protection/>
    </xf>
    <xf numFmtId="3" fontId="15" fillId="0" borderId="41" xfId="33" applyNumberFormat="1" applyFont="1" applyFill="1" applyBorder="1" applyAlignment="1" applyProtection="1">
      <alignment horizontal="right"/>
      <protection/>
    </xf>
    <xf numFmtId="0" fontId="15" fillId="0" borderId="0" xfId="33" applyFont="1">
      <alignment/>
      <protection/>
    </xf>
    <xf numFmtId="3" fontId="15" fillId="39" borderId="58" xfId="33" applyNumberFormat="1" applyFont="1" applyFill="1" applyBorder="1" applyAlignment="1" applyProtection="1">
      <alignment horizontal="right" vertical="center"/>
      <protection/>
    </xf>
    <xf numFmtId="3" fontId="15" fillId="39" borderId="35" xfId="33" applyNumberFormat="1" applyFont="1" applyFill="1" applyBorder="1" applyAlignment="1" applyProtection="1">
      <alignment horizontal="right" vertical="center"/>
      <protection/>
    </xf>
    <xf numFmtId="0" fontId="18" fillId="0" borderId="0" xfId="33" applyFont="1" applyFill="1" applyBorder="1" applyAlignment="1">
      <alignment vertical="center" wrapText="1"/>
      <protection/>
    </xf>
    <xf numFmtId="218" fontId="19" fillId="0" borderId="16" xfId="36" applyNumberFormat="1" applyFont="1" applyFill="1" applyBorder="1" applyAlignment="1">
      <alignment horizontal="right"/>
      <protection/>
    </xf>
    <xf numFmtId="0" fontId="18" fillId="0" borderId="59" xfId="33" applyFont="1" applyFill="1" applyBorder="1" applyAlignment="1">
      <alignment vertical="center"/>
      <protection/>
    </xf>
    <xf numFmtId="0" fontId="18" fillId="0" borderId="33" xfId="33" applyFont="1" applyFill="1" applyBorder="1" applyAlignment="1">
      <alignment vertical="center" wrapText="1"/>
      <protection/>
    </xf>
    <xf numFmtId="3" fontId="15" fillId="0" borderId="60" xfId="33" applyNumberFormat="1" applyFont="1" applyBorder="1" applyAlignment="1" applyProtection="1">
      <alignment horizontal="right" vertical="center"/>
      <protection/>
    </xf>
    <xf numFmtId="3" fontId="15" fillId="0" borderId="26" xfId="33" applyNumberFormat="1" applyFont="1" applyFill="1" applyBorder="1" applyAlignment="1" applyProtection="1">
      <alignment horizontal="right" vertical="center"/>
      <protection/>
    </xf>
    <xf numFmtId="3" fontId="15" fillId="0" borderId="33" xfId="33" applyNumberFormat="1" applyFont="1" applyFill="1" applyBorder="1" applyAlignment="1" applyProtection="1">
      <alignment horizontal="right" vertical="center"/>
      <protection/>
    </xf>
    <xf numFmtId="3" fontId="15" fillId="0" borderId="60" xfId="33" applyNumberFormat="1" applyFont="1" applyFill="1" applyBorder="1" applyAlignment="1" applyProtection="1">
      <alignment horizontal="right" vertical="center"/>
      <protection/>
    </xf>
    <xf numFmtId="0" fontId="15" fillId="0" borderId="61" xfId="33" applyFont="1" applyFill="1" applyBorder="1" applyAlignment="1">
      <alignment vertical="center"/>
      <protection/>
    </xf>
    <xf numFmtId="3" fontId="15" fillId="0" borderId="16" xfId="33" applyNumberFormat="1" applyFont="1" applyFill="1" applyBorder="1" applyAlignment="1" applyProtection="1">
      <alignment horizontal="right" vertical="center"/>
      <protection/>
    </xf>
    <xf numFmtId="3" fontId="15" fillId="0" borderId="0" xfId="33" applyNumberFormat="1" applyFont="1" applyFill="1" applyBorder="1" applyAlignment="1" applyProtection="1">
      <alignment horizontal="right" vertical="center"/>
      <protection/>
    </xf>
    <xf numFmtId="3" fontId="15" fillId="0" borderId="49" xfId="33" applyNumberFormat="1" applyFont="1" applyFill="1" applyBorder="1" applyAlignment="1" applyProtection="1">
      <alignment horizontal="right" vertical="center"/>
      <protection/>
    </xf>
    <xf numFmtId="0" fontId="15" fillId="0" borderId="62" xfId="33" applyFont="1" applyFill="1" applyBorder="1" applyAlignment="1">
      <alignment vertical="center"/>
      <protection/>
    </xf>
    <xf numFmtId="0" fontId="18" fillId="0" borderId="21" xfId="33" applyFont="1" applyFill="1" applyBorder="1" applyAlignment="1">
      <alignment vertical="center" wrapText="1"/>
      <protection/>
    </xf>
    <xf numFmtId="3" fontId="15" fillId="0" borderId="20" xfId="33" applyNumberFormat="1" applyFont="1" applyFill="1" applyBorder="1" applyAlignment="1" applyProtection="1">
      <alignment horizontal="right" vertical="center"/>
      <protection/>
    </xf>
    <xf numFmtId="3" fontId="15" fillId="0" borderId="13" xfId="33" applyNumberFormat="1" applyFont="1" applyFill="1" applyBorder="1" applyAlignment="1" applyProtection="1">
      <alignment horizontal="right" vertical="center"/>
      <protection/>
    </xf>
    <xf numFmtId="3" fontId="15" fillId="0" borderId="54" xfId="33" applyNumberFormat="1" applyFont="1" applyFill="1" applyBorder="1" applyAlignment="1" applyProtection="1">
      <alignment horizontal="right" vertical="center"/>
      <protection/>
    </xf>
    <xf numFmtId="3" fontId="15" fillId="0" borderId="63" xfId="33" applyNumberFormat="1" applyFont="1" applyBorder="1" applyAlignment="1" applyProtection="1">
      <alignment horizontal="right" vertical="center"/>
      <protection/>
    </xf>
    <xf numFmtId="3" fontId="15" fillId="0" borderId="10" xfId="33" applyNumberFormat="1" applyFont="1" applyFill="1" applyBorder="1" applyAlignment="1" applyProtection="1">
      <alignment horizontal="right" vertical="center"/>
      <protection/>
    </xf>
    <xf numFmtId="0" fontId="15" fillId="0" borderId="0" xfId="33" applyNumberFormat="1" applyFont="1" applyFill="1" applyBorder="1" applyAlignment="1">
      <alignment horizontal="right"/>
      <protection/>
    </xf>
    <xf numFmtId="3" fontId="15" fillId="0" borderId="0" xfId="33" applyNumberFormat="1" applyFont="1" applyBorder="1" applyAlignment="1">
      <alignment horizontal="right"/>
      <protection/>
    </xf>
    <xf numFmtId="3" fontId="15" fillId="0" borderId="0" xfId="33" applyNumberFormat="1" applyFont="1" applyBorder="1" applyAlignment="1" applyProtection="1">
      <alignment horizontal="right"/>
      <protection/>
    </xf>
    <xf numFmtId="0" fontId="15" fillId="0" borderId="64" xfId="33" applyFont="1" applyBorder="1" applyAlignment="1">
      <alignment horizontal="center" vertical="center"/>
      <protection/>
    </xf>
    <xf numFmtId="0" fontId="15" fillId="0" borderId="14" xfId="33" applyFont="1" applyBorder="1" applyAlignment="1">
      <alignment horizontal="center" vertical="center" wrapText="1"/>
      <protection/>
    </xf>
    <xf numFmtId="0" fontId="15" fillId="0" borderId="16" xfId="33" applyFont="1" applyBorder="1" applyAlignment="1" quotePrefix="1">
      <alignment horizontal="center" vertical="center"/>
      <protection/>
    </xf>
    <xf numFmtId="0" fontId="15" fillId="0" borderId="20" xfId="33" applyFont="1" applyBorder="1" applyAlignment="1">
      <alignment vertical="center"/>
      <protection/>
    </xf>
    <xf numFmtId="3" fontId="15" fillId="0" borderId="19" xfId="33" applyNumberFormat="1" applyFont="1" applyBorder="1" applyAlignment="1">
      <alignment horizontal="right" vertical="center"/>
      <protection/>
    </xf>
    <xf numFmtId="0" fontId="15" fillId="0" borderId="24" xfId="33" applyFont="1" applyBorder="1" applyAlignment="1">
      <alignment vertical="center" wrapText="1"/>
      <protection/>
    </xf>
    <xf numFmtId="3" fontId="15" fillId="0" borderId="24" xfId="33" applyNumberFormat="1" applyFont="1" applyBorder="1" applyAlignment="1">
      <alignment horizontal="right" vertical="center"/>
      <protection/>
    </xf>
    <xf numFmtId="3" fontId="15" fillId="0" borderId="31" xfId="33" applyNumberFormat="1" applyFont="1" applyBorder="1" applyAlignment="1">
      <alignment horizontal="right" vertical="center"/>
      <protection/>
    </xf>
    <xf numFmtId="0" fontId="15" fillId="0" borderId="20" xfId="33" applyFont="1" applyBorder="1" applyAlignment="1">
      <alignment vertical="center" wrapText="1"/>
      <protection/>
    </xf>
    <xf numFmtId="3" fontId="22" fillId="0" borderId="50" xfId="33" applyNumberFormat="1" applyFont="1" applyBorder="1" applyAlignment="1">
      <alignment vertical="center"/>
      <protection/>
    </xf>
    <xf numFmtId="0" fontId="15" fillId="36" borderId="0" xfId="33" applyNumberFormat="1" applyFont="1" applyFill="1" applyBorder="1" applyAlignment="1">
      <alignment horizontal="right"/>
      <protection/>
    </xf>
    <xf numFmtId="3" fontId="22" fillId="0" borderId="45" xfId="33" applyNumberFormat="1" applyFont="1" applyBorder="1" applyAlignment="1" applyProtection="1">
      <alignment vertical="center"/>
      <protection/>
    </xf>
    <xf numFmtId="0" fontId="15" fillId="37" borderId="0" xfId="33" applyNumberFormat="1" applyFont="1" applyFill="1" applyBorder="1" applyAlignment="1">
      <alignment horizontal="right"/>
      <protection/>
    </xf>
    <xf numFmtId="3" fontId="15" fillId="0" borderId="45" xfId="33" applyNumberFormat="1" applyFont="1" applyBorder="1" applyAlignment="1" applyProtection="1">
      <alignment vertical="center"/>
      <protection locked="0"/>
    </xf>
    <xf numFmtId="3" fontId="15" fillId="0" borderId="10" xfId="33" applyNumberFormat="1" applyFont="1" applyBorder="1" applyAlignment="1">
      <alignment vertical="center"/>
      <protection/>
    </xf>
    <xf numFmtId="3" fontId="15" fillId="0" borderId="24" xfId="33" applyNumberFormat="1" applyFont="1" applyBorder="1" applyAlignment="1">
      <alignment vertical="center"/>
      <protection/>
    </xf>
    <xf numFmtId="1" fontId="15" fillId="0" borderId="20" xfId="33" applyNumberFormat="1" applyFont="1" applyBorder="1" applyAlignment="1">
      <alignment horizontal="left" vertical="center" wrapText="1"/>
      <protection/>
    </xf>
    <xf numFmtId="0" fontId="22" fillId="0" borderId="0" xfId="36" applyFont="1" applyFill="1">
      <alignment/>
      <protection/>
    </xf>
    <xf numFmtId="0" fontId="19" fillId="36" borderId="0" xfId="36" applyFont="1" applyFill="1" applyBorder="1" applyAlignment="1">
      <alignment horizontal="right"/>
      <protection/>
    </xf>
    <xf numFmtId="3" fontId="22" fillId="0" borderId="65" xfId="33" applyNumberFormat="1" applyFont="1" applyBorder="1" applyAlignment="1" applyProtection="1">
      <alignment vertical="center"/>
      <protection locked="0"/>
    </xf>
    <xf numFmtId="3" fontId="22" fillId="0" borderId="45" xfId="33" applyNumberFormat="1" applyFont="1" applyBorder="1" applyAlignment="1" applyProtection="1">
      <alignment vertical="center"/>
      <protection locked="0"/>
    </xf>
    <xf numFmtId="0" fontId="15" fillId="0" borderId="14" xfId="33" applyFont="1" applyBorder="1" applyAlignment="1" quotePrefix="1">
      <alignment horizontal="center" vertical="center"/>
      <protection/>
    </xf>
    <xf numFmtId="0" fontId="15" fillId="0" borderId="14" xfId="33" applyFont="1" applyBorder="1" applyAlignment="1">
      <alignment vertical="center"/>
      <protection/>
    </xf>
    <xf numFmtId="0" fontId="15" fillId="0" borderId="19" xfId="33" applyFont="1" applyBorder="1" applyAlignment="1" quotePrefix="1">
      <alignment horizontal="center" vertical="center" wrapText="1"/>
      <protection/>
    </xf>
    <xf numFmtId="0" fontId="15" fillId="0" borderId="24" xfId="33" applyFont="1" applyBorder="1" applyAlignment="1" quotePrefix="1">
      <alignment horizontal="left" vertical="center"/>
      <protection/>
    </xf>
    <xf numFmtId="0" fontId="15" fillId="0" borderId="24" xfId="33" applyFont="1" applyBorder="1" applyAlignment="1" quotePrefix="1">
      <alignment horizontal="left" vertical="center" wrapText="1"/>
      <protection/>
    </xf>
    <xf numFmtId="196" fontId="15" fillId="0" borderId="54" xfId="33" applyNumberFormat="1" applyFont="1" applyBorder="1" applyAlignment="1" quotePrefix="1">
      <alignment horizontal="center" vertical="center"/>
      <protection/>
    </xf>
    <xf numFmtId="196" fontId="15" fillId="0" borderId="19" xfId="33" applyNumberFormat="1" applyFont="1" applyBorder="1" applyAlignment="1" quotePrefix="1">
      <alignment horizontal="center" vertical="center" wrapText="1"/>
      <protection/>
    </xf>
    <xf numFmtId="196" fontId="15" fillId="0" borderId="0" xfId="33" applyNumberFormat="1" applyFont="1" applyBorder="1" applyAlignment="1">
      <alignment vertical="center"/>
      <protection/>
    </xf>
    <xf numFmtId="196" fontId="15" fillId="0" borderId="0" xfId="33" applyNumberFormat="1" applyFont="1" applyBorder="1" applyAlignment="1">
      <alignment vertical="center" wrapText="1"/>
      <protection/>
    </xf>
    <xf numFmtId="3" fontId="15" fillId="0" borderId="0" xfId="33" applyNumberFormat="1" applyFont="1" applyBorder="1" applyAlignment="1">
      <alignment horizontal="right" vertical="center"/>
      <protection/>
    </xf>
    <xf numFmtId="0" fontId="15" fillId="0" borderId="10" xfId="33" applyFont="1" applyBorder="1" applyAlignment="1" quotePrefix="1">
      <alignment horizontal="center" vertical="center"/>
      <protection/>
    </xf>
    <xf numFmtId="3" fontId="15" fillId="0" borderId="15" xfId="33" applyNumberFormat="1" applyFont="1" applyBorder="1" applyAlignment="1">
      <alignment horizontal="right" vertical="center"/>
      <protection/>
    </xf>
    <xf numFmtId="3" fontId="22" fillId="0" borderId="65" xfId="33" applyNumberFormat="1" applyFont="1" applyBorder="1" applyAlignment="1">
      <alignment vertical="center"/>
      <protection/>
    </xf>
    <xf numFmtId="0" fontId="22" fillId="0" borderId="0" xfId="33" applyFont="1" applyFill="1" applyAlignment="1">
      <alignment vertical="center"/>
      <protection/>
    </xf>
    <xf numFmtId="196" fontId="22" fillId="0" borderId="0" xfId="36" applyNumberFormat="1" applyFont="1" applyFill="1" applyBorder="1">
      <alignment/>
      <protection/>
    </xf>
    <xf numFmtId="196" fontId="22" fillId="0" borderId="0" xfId="36" applyNumberFormat="1" applyFont="1" applyFill="1" applyBorder="1" applyProtection="1">
      <alignment/>
      <protection locked="0"/>
    </xf>
    <xf numFmtId="196" fontId="22" fillId="0" borderId="0" xfId="36" applyNumberFormat="1" applyFont="1" applyFill="1">
      <alignment/>
      <protection/>
    </xf>
    <xf numFmtId="196" fontId="22" fillId="0" borderId="0" xfId="36" applyNumberFormat="1" applyFont="1" applyFill="1" applyProtection="1">
      <alignment/>
      <protection locked="0"/>
    </xf>
    <xf numFmtId="196" fontId="19" fillId="0" borderId="0" xfId="36" applyNumberFormat="1" applyFont="1" applyFill="1">
      <alignment/>
      <protection/>
    </xf>
    <xf numFmtId="0" fontId="15" fillId="0" borderId="0" xfId="36" applyNumberFormat="1" applyFont="1" applyFill="1" applyBorder="1" applyAlignment="1">
      <alignment horizontal="right"/>
      <protection/>
    </xf>
    <xf numFmtId="196" fontId="24" fillId="0" borderId="0" xfId="36" applyNumberFormat="1" applyFont="1" applyFill="1" applyBorder="1">
      <alignment/>
      <protection/>
    </xf>
    <xf numFmtId="196" fontId="24" fillId="0" borderId="0" xfId="36" applyNumberFormat="1" applyFont="1" applyFill="1" applyBorder="1" applyProtection="1">
      <alignment/>
      <protection locked="0"/>
    </xf>
    <xf numFmtId="196" fontId="23" fillId="0" borderId="0" xfId="36" applyNumberFormat="1" applyFont="1" applyFill="1" applyBorder="1">
      <alignment/>
      <protection/>
    </xf>
    <xf numFmtId="0" fontId="24" fillId="0" borderId="0" xfId="36" applyFont="1" applyFill="1" applyBorder="1">
      <alignment/>
      <protection/>
    </xf>
    <xf numFmtId="0" fontId="24" fillId="0" borderId="0" xfId="36" applyFont="1" applyFill="1">
      <alignment/>
      <protection/>
    </xf>
    <xf numFmtId="3" fontId="15" fillId="0" borderId="53" xfId="33" applyNumberFormat="1" applyFont="1" applyBorder="1" applyAlignment="1" applyProtection="1">
      <alignment vertical="center"/>
      <protection locked="0"/>
    </xf>
    <xf numFmtId="0" fontId="15" fillId="0" borderId="0" xfId="33" applyFont="1" applyBorder="1" applyAlignment="1" applyProtection="1">
      <alignment vertical="center"/>
      <protection locked="0"/>
    </xf>
    <xf numFmtId="196" fontId="15" fillId="0" borderId="0" xfId="33" applyNumberFormat="1" applyFont="1" applyBorder="1" applyAlignment="1" applyProtection="1">
      <alignment vertical="center"/>
      <protection locked="0"/>
    </xf>
    <xf numFmtId="0" fontId="15" fillId="35" borderId="0" xfId="33" applyFont="1" applyFill="1" applyAlignment="1" applyProtection="1">
      <alignment vertical="center"/>
      <protection locked="0"/>
    </xf>
    <xf numFmtId="3" fontId="15" fillId="0" borderId="0" xfId="33" applyNumberFormat="1" applyFont="1" applyBorder="1" applyAlignment="1" applyProtection="1">
      <alignment horizontal="right" vertical="center"/>
      <protection/>
    </xf>
    <xf numFmtId="0" fontId="15" fillId="33" borderId="0" xfId="33" applyFont="1" applyFill="1" applyBorder="1" applyAlignment="1" applyProtection="1">
      <alignment vertical="center"/>
      <protection locked="0"/>
    </xf>
    <xf numFmtId="3" fontId="15" fillId="33" borderId="0" xfId="33" applyNumberFormat="1" applyFont="1" applyFill="1" applyBorder="1" applyAlignment="1" applyProtection="1">
      <alignment horizontal="right" vertical="center"/>
      <protection locked="0"/>
    </xf>
    <xf numFmtId="0" fontId="15" fillId="0" borderId="0" xfId="33" applyFont="1" applyFill="1" applyBorder="1" applyAlignment="1" applyProtection="1">
      <alignment vertical="center"/>
      <protection/>
    </xf>
    <xf numFmtId="0" fontId="15" fillId="0" borderId="0" xfId="33" applyFont="1" applyFill="1" applyAlignment="1" applyProtection="1">
      <alignment vertical="center"/>
      <protection locked="0"/>
    </xf>
    <xf numFmtId="0" fontId="15" fillId="33" borderId="0" xfId="33" applyFont="1" applyFill="1" applyAlignment="1" applyProtection="1">
      <alignment vertical="center"/>
      <protection locked="0"/>
    </xf>
    <xf numFmtId="0" fontId="15" fillId="0" borderId="0" xfId="33" applyFont="1" applyAlignment="1" applyProtection="1">
      <alignment vertical="center" wrapText="1"/>
      <protection locked="0"/>
    </xf>
    <xf numFmtId="3" fontId="15" fillId="0" borderId="0" xfId="33" applyNumberFormat="1" applyFont="1" applyFill="1" applyAlignment="1" applyProtection="1">
      <alignment horizontal="right" vertical="center"/>
      <protection locked="0"/>
    </xf>
    <xf numFmtId="0" fontId="15" fillId="0" borderId="0" xfId="33" applyNumberFormat="1" applyFont="1" applyBorder="1" applyAlignment="1" applyProtection="1">
      <alignment horizontal="right"/>
      <protection locked="0"/>
    </xf>
    <xf numFmtId="0" fontId="15" fillId="40" borderId="0" xfId="33" applyFont="1" applyFill="1" applyAlignment="1">
      <alignment vertical="center"/>
      <protection/>
    </xf>
    <xf numFmtId="0" fontId="15" fillId="40" borderId="0" xfId="33" applyFont="1" applyFill="1" applyAlignment="1">
      <alignment vertical="center" wrapText="1"/>
      <protection/>
    </xf>
    <xf numFmtId="0" fontId="15" fillId="40" borderId="0" xfId="33" applyFont="1" applyFill="1" applyAlignment="1" applyProtection="1">
      <alignment vertical="center"/>
      <protection/>
    </xf>
    <xf numFmtId="3" fontId="15" fillId="0" borderId="33" xfId="33" applyNumberFormat="1" applyFont="1" applyBorder="1" applyAlignment="1" applyProtection="1">
      <alignment horizontal="right" vertical="center"/>
      <protection/>
    </xf>
    <xf numFmtId="3" fontId="15" fillId="0" borderId="13" xfId="33" applyNumberFormat="1" applyFont="1" applyBorder="1" applyAlignment="1" applyProtection="1">
      <alignment horizontal="right" vertical="center"/>
      <protection/>
    </xf>
    <xf numFmtId="0" fontId="15" fillId="0" borderId="10" xfId="33" applyFont="1" applyBorder="1" applyAlignment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9" fillId="0" borderId="0" xfId="33" applyFont="1">
      <alignment/>
      <protection/>
    </xf>
    <xf numFmtId="0" fontId="49" fillId="0" borderId="0" xfId="33" applyFont="1" applyAlignment="1">
      <alignment/>
      <protection/>
    </xf>
    <xf numFmtId="0" fontId="49" fillId="0" borderId="0" xfId="33" applyFont="1" applyAlignment="1">
      <alignment wrapText="1"/>
      <protection/>
    </xf>
    <xf numFmtId="3" fontId="49" fillId="0" borderId="0" xfId="33" applyNumberFormat="1" applyFont="1" applyAlignment="1">
      <alignment/>
      <protection/>
    </xf>
    <xf numFmtId="0" fontId="39" fillId="0" borderId="0" xfId="33">
      <alignment/>
      <protection/>
    </xf>
    <xf numFmtId="0" fontId="39" fillId="0" borderId="0" xfId="33" applyFont="1">
      <alignment/>
      <protection/>
    </xf>
    <xf numFmtId="0" fontId="18" fillId="0" borderId="0" xfId="33" applyFont="1" applyAlignment="1">
      <alignment/>
      <protection/>
    </xf>
    <xf numFmtId="0" fontId="49" fillId="38" borderId="0" xfId="33" applyFont="1" applyFill="1">
      <alignment/>
      <protection/>
    </xf>
    <xf numFmtId="217" fontId="49" fillId="0" borderId="0" xfId="33" applyNumberFormat="1" applyFont="1">
      <alignment/>
      <protection/>
    </xf>
    <xf numFmtId="0" fontId="49" fillId="38" borderId="0" xfId="33" applyFont="1" applyFill="1" applyBorder="1">
      <alignment/>
      <protection/>
    </xf>
    <xf numFmtId="3" fontId="36" fillId="38" borderId="0" xfId="33" applyNumberFormat="1" applyFont="1" applyFill="1" applyBorder="1" applyAlignment="1">
      <alignment horizontal="right"/>
      <protection/>
    </xf>
    <xf numFmtId="0" fontId="39" fillId="38" borderId="0" xfId="33" applyFill="1" applyBorder="1">
      <alignment/>
      <protection/>
    </xf>
    <xf numFmtId="0" fontId="43" fillId="0" borderId="28" xfId="33" applyFont="1" applyFill="1" applyBorder="1" applyAlignment="1">
      <alignment vertical="center"/>
      <protection/>
    </xf>
    <xf numFmtId="0" fontId="43" fillId="0" borderId="48" xfId="33" applyFont="1" applyFill="1" applyBorder="1" applyAlignment="1">
      <alignment vertical="center"/>
      <protection/>
    </xf>
    <xf numFmtId="0" fontId="36" fillId="0" borderId="31" xfId="33" applyFont="1" applyFill="1" applyBorder="1" applyAlignment="1">
      <alignment vertical="center"/>
      <protection/>
    </xf>
    <xf numFmtId="0" fontId="43" fillId="0" borderId="14" xfId="33" applyFont="1" applyFill="1" applyBorder="1" applyAlignment="1">
      <alignment horizontal="center" vertical="center"/>
      <protection/>
    </xf>
    <xf numFmtId="0" fontId="44" fillId="38" borderId="15" xfId="33" applyFont="1" applyFill="1" applyBorder="1" applyAlignment="1">
      <alignment horizontal="center" vertical="center"/>
      <protection/>
    </xf>
    <xf numFmtId="0" fontId="44" fillId="38" borderId="10" xfId="33" applyFont="1" applyFill="1" applyBorder="1" applyAlignment="1" quotePrefix="1">
      <alignment horizontal="center" vertical="center"/>
      <protection/>
    </xf>
    <xf numFmtId="3" fontId="43" fillId="0" borderId="14" xfId="33" applyNumberFormat="1" applyFont="1" applyFill="1" applyBorder="1" applyAlignment="1" applyProtection="1">
      <alignment horizontal="center" vertical="center" wrapText="1"/>
      <protection/>
    </xf>
    <xf numFmtId="3" fontId="15" fillId="0" borderId="15" xfId="33" applyNumberFormat="1" applyFont="1" applyFill="1" applyBorder="1" applyAlignment="1">
      <alignment horizontal="right" vertical="center"/>
      <protection/>
    </xf>
    <xf numFmtId="3" fontId="15" fillId="0" borderId="15" xfId="33" applyNumberFormat="1" applyFont="1" applyFill="1" applyBorder="1" applyAlignment="1" applyProtection="1">
      <alignment horizontal="right" vertical="center"/>
      <protection/>
    </xf>
    <xf numFmtId="0" fontId="47" fillId="34" borderId="15" xfId="33" applyFont="1" applyFill="1" applyBorder="1" applyAlignment="1">
      <alignment vertical="center" wrapText="1"/>
      <protection/>
    </xf>
    <xf numFmtId="0" fontId="18" fillId="0" borderId="16" xfId="33" applyFont="1" applyFill="1" applyBorder="1" applyAlignment="1" applyProtection="1">
      <alignment vertical="center"/>
      <protection locked="0"/>
    </xf>
    <xf numFmtId="3" fontId="15" fillId="35" borderId="15" xfId="33" applyNumberFormat="1" applyFont="1" applyFill="1" applyBorder="1" applyAlignment="1" applyProtection="1">
      <alignment horizontal="right" vertical="center"/>
      <protection/>
    </xf>
    <xf numFmtId="3" fontId="22" fillId="0" borderId="65" xfId="33" applyNumberFormat="1" applyFont="1" applyBorder="1" applyAlignment="1" applyProtection="1">
      <alignment vertical="center"/>
      <protection/>
    </xf>
    <xf numFmtId="3" fontId="22" fillId="0" borderId="66" xfId="33" applyNumberFormat="1" applyFont="1" applyFill="1" applyBorder="1" applyAlignment="1" applyProtection="1">
      <alignment vertical="center"/>
      <protection/>
    </xf>
    <xf numFmtId="3" fontId="22" fillId="0" borderId="65" xfId="33" applyNumberFormat="1" applyFont="1" applyFill="1" applyBorder="1" applyAlignment="1" applyProtection="1">
      <alignment vertical="center"/>
      <protection/>
    </xf>
    <xf numFmtId="3" fontId="22" fillId="39" borderId="56" xfId="33" applyNumberFormat="1" applyFont="1" applyFill="1" applyBorder="1" applyAlignment="1" applyProtection="1">
      <alignment vertical="center"/>
      <protection/>
    </xf>
    <xf numFmtId="3" fontId="15" fillId="39" borderId="56" xfId="33" applyNumberFormat="1" applyFont="1" applyFill="1" applyBorder="1" applyAlignment="1" applyProtection="1">
      <alignment horizontal="right" vertical="center"/>
      <protection/>
    </xf>
    <xf numFmtId="3" fontId="22" fillId="39" borderId="65" xfId="33" applyNumberFormat="1" applyFont="1" applyFill="1" applyBorder="1" applyAlignment="1" applyProtection="1">
      <alignment vertical="center"/>
      <protection/>
    </xf>
    <xf numFmtId="3" fontId="15" fillId="0" borderId="57" xfId="33" applyNumberFormat="1" applyFont="1" applyFill="1" applyBorder="1" applyAlignment="1" applyProtection="1">
      <alignment horizontal="right" vertical="center"/>
      <protection locked="0"/>
    </xf>
    <xf numFmtId="3" fontId="15" fillId="0" borderId="45" xfId="33" applyNumberFormat="1" applyFont="1" applyFill="1" applyBorder="1" applyAlignment="1" applyProtection="1">
      <alignment horizontal="right" vertical="center"/>
      <protection/>
    </xf>
    <xf numFmtId="3" fontId="15" fillId="39" borderId="45" xfId="33" applyNumberFormat="1" applyFont="1" applyFill="1" applyBorder="1" applyAlignment="1" applyProtection="1">
      <alignment horizontal="right" vertical="center"/>
      <protection/>
    </xf>
    <xf numFmtId="3" fontId="22" fillId="0" borderId="67" xfId="33" applyNumberFormat="1" applyFont="1" applyFill="1" applyBorder="1" applyAlignment="1" applyProtection="1">
      <alignment horizontal="right" vertical="center"/>
      <protection/>
    </xf>
    <xf numFmtId="3" fontId="22" fillId="0" borderId="45" xfId="33" applyNumberFormat="1" applyFont="1" applyFill="1" applyBorder="1" applyAlignment="1" applyProtection="1">
      <alignment horizontal="right" vertical="center"/>
      <protection/>
    </xf>
    <xf numFmtId="3" fontId="22" fillId="39" borderId="45" xfId="33" applyNumberFormat="1" applyFont="1" applyFill="1" applyBorder="1" applyAlignment="1" applyProtection="1">
      <alignment horizontal="right" vertical="center"/>
      <protection/>
    </xf>
    <xf numFmtId="0" fontId="49" fillId="0" borderId="0" xfId="33" applyFont="1" applyFill="1">
      <alignment/>
      <protection/>
    </xf>
    <xf numFmtId="3" fontId="22" fillId="0" borderId="57" xfId="33" applyNumberFormat="1" applyFont="1" applyFill="1" applyBorder="1" applyAlignment="1" applyProtection="1">
      <alignment horizontal="right" vertical="center"/>
      <protection locked="0"/>
    </xf>
    <xf numFmtId="3" fontId="15" fillId="0" borderId="41" xfId="33" applyNumberFormat="1" applyFont="1" applyFill="1" applyBorder="1" applyAlignment="1" applyProtection="1" quotePrefix="1">
      <alignment horizontal="right" vertical="center"/>
      <protection/>
    </xf>
    <xf numFmtId="3" fontId="22" fillId="0" borderId="45" xfId="33" applyNumberFormat="1" applyFont="1" applyBorder="1" applyAlignment="1" applyProtection="1">
      <alignment horizontal="right"/>
      <protection locked="0"/>
    </xf>
    <xf numFmtId="3" fontId="22" fillId="0" borderId="57" xfId="33" applyNumberFormat="1" applyFont="1" applyFill="1" applyBorder="1" applyAlignment="1" applyProtection="1">
      <alignment horizontal="right"/>
      <protection locked="0"/>
    </xf>
    <xf numFmtId="3" fontId="22" fillId="0" borderId="41" xfId="33" applyNumberFormat="1" applyFont="1" applyFill="1" applyBorder="1" applyAlignment="1" applyProtection="1">
      <alignment horizontal="right"/>
      <protection locked="0"/>
    </xf>
    <xf numFmtId="3" fontId="22" fillId="0" borderId="45" xfId="33" applyNumberFormat="1" applyFont="1" applyBorder="1" applyAlignment="1" applyProtection="1">
      <alignment horizontal="right"/>
      <protection/>
    </xf>
    <xf numFmtId="3" fontId="22" fillId="0" borderId="67" xfId="33" applyNumberFormat="1" applyFont="1" applyFill="1" applyBorder="1" applyAlignment="1" applyProtection="1">
      <alignment horizontal="right"/>
      <protection/>
    </xf>
    <xf numFmtId="3" fontId="22" fillId="0" borderId="45" xfId="33" applyNumberFormat="1" applyFont="1" applyFill="1" applyBorder="1" applyAlignment="1" applyProtection="1">
      <alignment horizontal="right"/>
      <protection/>
    </xf>
    <xf numFmtId="3" fontId="15" fillId="0" borderId="45" xfId="33" applyNumberFormat="1" applyFont="1" applyBorder="1" applyAlignment="1" applyProtection="1">
      <alignment horizontal="right"/>
      <protection locked="0"/>
    </xf>
    <xf numFmtId="3" fontId="15" fillId="0" borderId="57" xfId="33" applyNumberFormat="1" applyFont="1" applyFill="1" applyBorder="1" applyAlignment="1" applyProtection="1">
      <alignment horizontal="right"/>
      <protection locked="0"/>
    </xf>
    <xf numFmtId="3" fontId="15" fillId="0" borderId="41" xfId="33" applyNumberFormat="1" applyFont="1" applyFill="1" applyBorder="1" applyAlignment="1" applyProtection="1">
      <alignment horizontal="right"/>
      <protection locked="0"/>
    </xf>
    <xf numFmtId="3" fontId="15" fillId="39" borderId="53" xfId="33" applyNumberFormat="1" applyFont="1" applyFill="1" applyBorder="1" applyAlignment="1" applyProtection="1">
      <alignment horizontal="right" vertical="center"/>
      <protection/>
    </xf>
    <xf numFmtId="3" fontId="15" fillId="0" borderId="25" xfId="33" applyNumberFormat="1" applyFont="1" applyFill="1" applyBorder="1" applyAlignment="1" applyProtection="1">
      <alignment horizontal="right" vertical="center"/>
      <protection locked="0"/>
    </xf>
    <xf numFmtId="3" fontId="15" fillId="0" borderId="51" xfId="33" applyNumberFormat="1" applyFont="1" applyFill="1" applyBorder="1" applyAlignment="1" applyProtection="1">
      <alignment horizontal="right" vertical="center"/>
      <protection locked="0"/>
    </xf>
    <xf numFmtId="218" fontId="19" fillId="0" borderId="57" xfId="36" applyNumberFormat="1" applyFont="1" applyFill="1" applyBorder="1" applyAlignment="1" quotePrefix="1">
      <alignment horizontal="right" vertical="center"/>
      <protection/>
    </xf>
    <xf numFmtId="0" fontId="56" fillId="35" borderId="0" xfId="33" applyFont="1" applyFill="1" applyAlignment="1">
      <alignment vertical="center"/>
      <protection/>
    </xf>
    <xf numFmtId="0" fontId="36" fillId="0" borderId="0" xfId="33" applyFont="1" applyBorder="1" applyAlignment="1">
      <alignment vertical="center"/>
      <protection/>
    </xf>
    <xf numFmtId="0" fontId="36" fillId="0" borderId="0" xfId="0" applyFont="1" applyAlignment="1">
      <alignment horizontal="right" wrapText="1"/>
    </xf>
    <xf numFmtId="49" fontId="53" fillId="41" borderId="30" xfId="0" applyNumberFormat="1" applyFont="1" applyFill="1" applyBorder="1" applyAlignment="1" applyProtection="1">
      <alignment horizontal="center" vertical="center"/>
      <protection locked="0"/>
    </xf>
    <xf numFmtId="0" fontId="15" fillId="0" borderId="61" xfId="36" applyFont="1" applyFill="1" applyBorder="1" applyAlignment="1">
      <alignment horizontal="left" vertical="center" wrapText="1"/>
      <protection/>
    </xf>
    <xf numFmtId="0" fontId="15" fillId="0" borderId="62" xfId="36" applyFont="1" applyFill="1" applyBorder="1" applyAlignment="1">
      <alignment horizontal="left" vertical="center" wrapText="1"/>
      <protection/>
    </xf>
    <xf numFmtId="0" fontId="15" fillId="37" borderId="68" xfId="36" applyFont="1" applyFill="1" applyBorder="1" applyAlignment="1">
      <alignment horizontal="left" wrapText="1"/>
      <protection/>
    </xf>
    <xf numFmtId="0" fontId="15" fillId="37" borderId="69" xfId="36" applyFont="1" applyFill="1" applyBorder="1" applyAlignment="1">
      <alignment horizontal="left" wrapText="1"/>
      <protection/>
    </xf>
    <xf numFmtId="0" fontId="15" fillId="37" borderId="70" xfId="36" applyFont="1" applyFill="1" applyBorder="1" applyAlignment="1">
      <alignment horizontal="left" wrapText="1"/>
      <protection/>
    </xf>
    <xf numFmtId="3" fontId="22" fillId="0" borderId="23" xfId="33" applyNumberFormat="1" applyFont="1" applyBorder="1" applyAlignment="1" applyProtection="1">
      <alignment horizontal="right" vertical="center"/>
      <protection locked="0"/>
    </xf>
    <xf numFmtId="3" fontId="22" fillId="0" borderId="23" xfId="33" applyNumberFormat="1" applyFont="1" applyBorder="1" applyAlignment="1">
      <alignment horizontal="right" vertical="center"/>
      <protection/>
    </xf>
    <xf numFmtId="3" fontId="15" fillId="0" borderId="22" xfId="33" applyNumberFormat="1" applyFont="1" applyBorder="1" applyAlignment="1" applyProtection="1">
      <alignment horizontal="right" vertical="center"/>
      <protection locked="0"/>
    </xf>
    <xf numFmtId="3" fontId="22" fillId="0" borderId="17" xfId="33" applyNumberFormat="1" applyFont="1" applyBorder="1" applyAlignment="1" applyProtection="1">
      <alignment horizontal="right" vertical="center"/>
      <protection locked="0"/>
    </xf>
    <xf numFmtId="3" fontId="22" fillId="0" borderId="17" xfId="33" applyNumberFormat="1" applyFont="1" applyBorder="1" applyAlignment="1" applyProtection="1">
      <alignment horizontal="right" vertical="center"/>
      <protection/>
    </xf>
    <xf numFmtId="3" fontId="15" fillId="0" borderId="52" xfId="33" applyNumberFormat="1" applyFont="1" applyBorder="1" applyAlignment="1" applyProtection="1">
      <alignment horizontal="right" vertical="center"/>
      <protection locked="0"/>
    </xf>
    <xf numFmtId="3" fontId="22" fillId="0" borderId="22" xfId="33" applyNumberFormat="1" applyFont="1" applyBorder="1" applyAlignment="1" applyProtection="1">
      <alignment horizontal="right" vertical="center"/>
      <protection locked="0"/>
    </xf>
    <xf numFmtId="3" fontId="15" fillId="0" borderId="52" xfId="33" applyNumberFormat="1" applyFont="1" applyFill="1" applyBorder="1" applyAlignment="1" applyProtection="1">
      <alignment horizontal="right" vertical="center"/>
      <protection locked="0"/>
    </xf>
    <xf numFmtId="3" fontId="15" fillId="0" borderId="22" xfId="33" applyNumberFormat="1" applyFont="1" applyFill="1" applyBorder="1" applyAlignment="1" applyProtection="1">
      <alignment horizontal="right" vertical="center"/>
      <protection locked="0"/>
    </xf>
    <xf numFmtId="3" fontId="22" fillId="0" borderId="52" xfId="33" applyNumberFormat="1" applyFont="1" applyBorder="1" applyAlignment="1" applyProtection="1">
      <alignment horizontal="right" vertical="center"/>
      <protection locked="0"/>
    </xf>
    <xf numFmtId="0" fontId="15" fillId="0" borderId="33" xfId="36" applyFont="1" applyFill="1" applyBorder="1" applyAlignment="1">
      <alignment horizontal="left"/>
      <protection/>
    </xf>
    <xf numFmtId="0" fontId="15" fillId="0" borderId="21" xfId="36" applyFont="1" applyFill="1" applyBorder="1" applyAlignment="1">
      <alignment horizontal="left"/>
      <protection/>
    </xf>
    <xf numFmtId="0" fontId="15" fillId="0" borderId="21" xfId="36" applyFont="1" applyFill="1" applyBorder="1">
      <alignment/>
      <protection/>
    </xf>
    <xf numFmtId="3" fontId="22" fillId="0" borderId="71" xfId="33" applyNumberFormat="1" applyFont="1" applyBorder="1" applyAlignment="1" applyProtection="1">
      <alignment horizontal="right" vertical="center"/>
      <protection/>
    </xf>
    <xf numFmtId="0" fontId="20" fillId="0" borderId="72" xfId="36" applyFont="1" applyFill="1" applyBorder="1" applyAlignment="1">
      <alignment horizontal="left" vertical="center" wrapText="1"/>
      <protection/>
    </xf>
    <xf numFmtId="3" fontId="15" fillId="0" borderId="60" xfId="33" applyNumberFormat="1" applyFont="1" applyBorder="1" applyAlignment="1" applyProtection="1">
      <alignment horizontal="right" vertical="center"/>
      <protection locked="0"/>
    </xf>
    <xf numFmtId="3" fontId="15" fillId="0" borderId="29" xfId="33" applyNumberFormat="1" applyFont="1" applyBorder="1" applyAlignment="1" applyProtection="1">
      <alignment horizontal="right" vertical="center"/>
      <protection locked="0"/>
    </xf>
    <xf numFmtId="0" fontId="24" fillId="0" borderId="33" xfId="36" applyFont="1" applyFill="1" applyBorder="1" applyAlignment="1">
      <alignment wrapText="1"/>
      <protection/>
    </xf>
    <xf numFmtId="0" fontId="24" fillId="0" borderId="0" xfId="36" applyFont="1" applyFill="1" applyBorder="1" applyAlignment="1">
      <alignment wrapText="1"/>
      <protection/>
    </xf>
    <xf numFmtId="0" fontId="27" fillId="0" borderId="0" xfId="36" applyFont="1" applyFill="1" applyBorder="1" applyAlignment="1">
      <alignment wrapText="1"/>
      <protection/>
    </xf>
    <xf numFmtId="0" fontId="24" fillId="0" borderId="21" xfId="36" applyFont="1" applyFill="1" applyBorder="1" applyAlignment="1">
      <alignment wrapText="1"/>
      <protection/>
    </xf>
    <xf numFmtId="3" fontId="15" fillId="0" borderId="22" xfId="33" applyNumberFormat="1" applyFont="1" applyBorder="1" applyAlignment="1" applyProtection="1">
      <alignment horizontal="right" vertical="center"/>
      <protection/>
    </xf>
    <xf numFmtId="3" fontId="22" fillId="0" borderId="22" xfId="33" applyNumberFormat="1" applyFont="1" applyBorder="1" applyAlignment="1" applyProtection="1">
      <alignment horizontal="right" vertical="center"/>
      <protection/>
    </xf>
    <xf numFmtId="0" fontId="24" fillId="0" borderId="33" xfId="33" applyFont="1" applyFill="1" applyBorder="1" applyAlignment="1">
      <alignment vertical="center" wrapText="1"/>
      <protection/>
    </xf>
    <xf numFmtId="0" fontId="24" fillId="0" borderId="40" xfId="33" applyFont="1" applyFill="1" applyBorder="1" applyAlignment="1">
      <alignment vertical="center" wrapText="1"/>
      <protection/>
    </xf>
    <xf numFmtId="0" fontId="24" fillId="0" borderId="42" xfId="33" applyFont="1" applyFill="1" applyBorder="1" applyAlignment="1">
      <alignment vertical="center" wrapText="1"/>
      <protection/>
    </xf>
    <xf numFmtId="0" fontId="24" fillId="0" borderId="21" xfId="33" applyFont="1" applyFill="1" applyBorder="1" applyAlignment="1">
      <alignment vertical="center" wrapText="1"/>
      <protection/>
    </xf>
    <xf numFmtId="0" fontId="25" fillId="0" borderId="51" xfId="36" applyFont="1" applyFill="1" applyBorder="1">
      <alignment/>
      <protection/>
    </xf>
    <xf numFmtId="3" fontId="15" fillId="0" borderId="11" xfId="33" applyNumberFormat="1" applyFont="1" applyBorder="1" applyAlignment="1">
      <alignment horizontal="right" vertical="center"/>
      <protection/>
    </xf>
    <xf numFmtId="3" fontId="22" fillId="0" borderId="71" xfId="33" applyNumberFormat="1" applyFont="1" applyBorder="1" applyAlignment="1">
      <alignment vertical="center"/>
      <protection/>
    </xf>
    <xf numFmtId="3" fontId="22" fillId="0" borderId="52" xfId="33" applyNumberFormat="1" applyFont="1" applyBorder="1" applyAlignment="1" applyProtection="1">
      <alignment vertical="center"/>
      <protection/>
    </xf>
    <xf numFmtId="3" fontId="15" fillId="0" borderId="52" xfId="33" applyNumberFormat="1" applyFont="1" applyBorder="1" applyAlignment="1" applyProtection="1">
      <alignment vertical="center"/>
      <protection locked="0"/>
    </xf>
    <xf numFmtId="3" fontId="22" fillId="0" borderId="23" xfId="33" applyNumberFormat="1" applyFont="1" applyBorder="1" applyAlignment="1" applyProtection="1">
      <alignment vertical="center"/>
      <protection locked="0"/>
    </xf>
    <xf numFmtId="3" fontId="22" fillId="0" borderId="22" xfId="33" applyNumberFormat="1" applyFont="1" applyBorder="1" applyAlignment="1" applyProtection="1">
      <alignment vertical="center"/>
      <protection locked="0"/>
    </xf>
    <xf numFmtId="3" fontId="15" fillId="0" borderId="22" xfId="33" applyNumberFormat="1" applyFont="1" applyBorder="1" applyAlignment="1" applyProtection="1">
      <alignment vertical="center"/>
      <protection locked="0"/>
    </xf>
    <xf numFmtId="3" fontId="15" fillId="0" borderId="11" xfId="33" applyNumberFormat="1" applyFont="1" applyBorder="1" applyAlignment="1">
      <alignment vertical="center"/>
      <protection/>
    </xf>
    <xf numFmtId="3" fontId="22" fillId="0" borderId="73" xfId="33" applyNumberFormat="1" applyFont="1" applyBorder="1" applyAlignment="1" applyProtection="1">
      <alignment vertical="center"/>
      <protection locked="0"/>
    </xf>
    <xf numFmtId="3" fontId="22" fillId="0" borderId="52" xfId="33" applyNumberFormat="1" applyFont="1" applyBorder="1" applyAlignment="1" applyProtection="1">
      <alignment vertical="center"/>
      <protection locked="0"/>
    </xf>
    <xf numFmtId="0" fontId="20" fillId="0" borderId="33" xfId="36" applyFont="1" applyFill="1" applyBorder="1">
      <alignment/>
      <protection/>
    </xf>
    <xf numFmtId="0" fontId="20" fillId="0" borderId="21" xfId="36" applyFont="1" applyFill="1" applyBorder="1">
      <alignment/>
      <protection/>
    </xf>
    <xf numFmtId="0" fontId="15" fillId="0" borderId="0" xfId="36" applyFont="1" applyFill="1" applyBorder="1" applyAlignment="1">
      <alignment horizontal="left" wrapText="1"/>
      <protection/>
    </xf>
    <xf numFmtId="0" fontId="20" fillId="0" borderId="33" xfId="36" applyFont="1" applyFill="1" applyBorder="1" applyAlignment="1">
      <alignment horizontal="left" wrapText="1"/>
      <protection/>
    </xf>
    <xf numFmtId="0" fontId="20" fillId="0" borderId="47" xfId="36" applyFont="1" applyFill="1" applyBorder="1" applyAlignment="1">
      <alignment horizontal="left" wrapText="1"/>
      <protection/>
    </xf>
    <xf numFmtId="0" fontId="20" fillId="0" borderId="0" xfId="36" applyFont="1" applyFill="1" applyBorder="1" applyAlignment="1">
      <alignment horizontal="left" wrapText="1"/>
      <protection/>
    </xf>
    <xf numFmtId="0" fontId="20" fillId="0" borderId="21" xfId="36" applyFont="1" applyFill="1" applyBorder="1" applyAlignment="1">
      <alignment horizontal="left" wrapText="1"/>
      <protection/>
    </xf>
    <xf numFmtId="3" fontId="22" fillId="0" borderId="73" xfId="33" applyNumberFormat="1" applyFont="1" applyBorder="1" applyAlignment="1">
      <alignment vertical="center"/>
      <protection/>
    </xf>
    <xf numFmtId="3" fontId="15" fillId="0" borderId="52" xfId="39" applyNumberFormat="1" applyFont="1" applyBorder="1" applyAlignment="1" applyProtection="1">
      <alignment vertical="center"/>
      <protection locked="0"/>
    </xf>
    <xf numFmtId="3" fontId="15" fillId="0" borderId="60" xfId="33" applyNumberFormat="1" applyFont="1" applyBorder="1" applyAlignment="1" applyProtection="1">
      <alignment vertical="center"/>
      <protection locked="0"/>
    </xf>
    <xf numFmtId="3" fontId="15" fillId="0" borderId="29" xfId="33" applyNumberFormat="1" applyFont="1" applyBorder="1" applyAlignment="1" applyProtection="1">
      <alignment vertical="center"/>
      <protection locked="0"/>
    </xf>
    <xf numFmtId="3" fontId="22" fillId="0" borderId="73" xfId="33" applyNumberFormat="1" applyFont="1" applyBorder="1" applyAlignment="1" applyProtection="1">
      <alignment vertical="center"/>
      <protection/>
    </xf>
    <xf numFmtId="3" fontId="22" fillId="0" borderId="52" xfId="33" applyNumberFormat="1" applyFont="1" applyBorder="1" applyAlignment="1" applyProtection="1">
      <alignment horizontal="right"/>
      <protection locked="0"/>
    </xf>
    <xf numFmtId="3" fontId="22" fillId="0" borderId="52" xfId="33" applyNumberFormat="1" applyFont="1" applyBorder="1" applyAlignment="1" applyProtection="1">
      <alignment horizontal="right"/>
      <protection/>
    </xf>
    <xf numFmtId="3" fontId="15" fillId="0" borderId="52" xfId="33" applyNumberFormat="1" applyFont="1" applyBorder="1" applyAlignment="1" applyProtection="1">
      <alignment horizontal="right"/>
      <protection locked="0"/>
    </xf>
    <xf numFmtId="3" fontId="22" fillId="0" borderId="22" xfId="33" applyNumberFormat="1" applyFont="1" applyBorder="1" applyAlignment="1" applyProtection="1">
      <alignment horizontal="right"/>
      <protection locked="0"/>
    </xf>
    <xf numFmtId="3" fontId="15" fillId="0" borderId="22" xfId="33" applyNumberFormat="1" applyFont="1" applyBorder="1" applyAlignment="1" applyProtection="1">
      <alignment horizontal="right"/>
      <protection locked="0"/>
    </xf>
    <xf numFmtId="3" fontId="15" fillId="0" borderId="29" xfId="33" applyNumberFormat="1" applyFont="1" applyBorder="1" applyAlignment="1" applyProtection="1">
      <alignment horizontal="right" vertical="center"/>
      <protection/>
    </xf>
    <xf numFmtId="214" fontId="15" fillId="33" borderId="0" xfId="33" applyNumberFormat="1" applyFont="1" applyFill="1" applyAlignment="1" applyProtection="1" quotePrefix="1">
      <alignment horizontal="center" vertical="center"/>
      <protection/>
    </xf>
    <xf numFmtId="3" fontId="22" fillId="0" borderId="17" xfId="33" applyNumberFormat="1" applyFont="1" applyBorder="1" applyAlignment="1" applyProtection="1">
      <alignment vertical="center"/>
      <protection locked="0"/>
    </xf>
    <xf numFmtId="0" fontId="57" fillId="0" borderId="0" xfId="0" applyFont="1" applyAlignment="1">
      <alignment/>
    </xf>
    <xf numFmtId="0" fontId="15" fillId="42" borderId="0" xfId="33" applyFont="1" applyFill="1" applyAlignment="1">
      <alignment vertical="center"/>
      <protection/>
    </xf>
    <xf numFmtId="3" fontId="22" fillId="0" borderId="50" xfId="33" applyNumberFormat="1" applyFont="1" applyBorder="1" applyAlignment="1" applyProtection="1">
      <alignment horizontal="right" vertical="center"/>
      <protection/>
    </xf>
    <xf numFmtId="3" fontId="15" fillId="0" borderId="45" xfId="33" applyNumberFormat="1" applyFont="1" applyBorder="1" applyAlignment="1" applyProtection="1">
      <alignment horizontal="right" vertical="center"/>
      <protection/>
    </xf>
    <xf numFmtId="3" fontId="22" fillId="0" borderId="50" xfId="33" applyNumberFormat="1" applyFont="1" applyBorder="1" applyAlignment="1" applyProtection="1">
      <alignment vertical="center"/>
      <protection/>
    </xf>
    <xf numFmtId="3" fontId="15" fillId="0" borderId="10" xfId="33" applyNumberFormat="1" applyFont="1" applyBorder="1" applyAlignment="1" applyProtection="1">
      <alignment vertical="center"/>
      <protection/>
    </xf>
    <xf numFmtId="3" fontId="15" fillId="0" borderId="31" xfId="33" applyNumberFormat="1" applyFont="1" applyBorder="1" applyAlignment="1" applyProtection="1">
      <alignment vertical="center"/>
      <protection/>
    </xf>
    <xf numFmtId="0" fontId="0" fillId="38" borderId="0" xfId="0" applyFill="1" applyAlignment="1">
      <alignment/>
    </xf>
    <xf numFmtId="3" fontId="89" fillId="38" borderId="0" xfId="0" applyNumberFormat="1" applyFont="1" applyFill="1" applyAlignment="1">
      <alignment/>
    </xf>
    <xf numFmtId="1" fontId="15" fillId="0" borderId="19" xfId="33" applyNumberFormat="1" applyFont="1" applyBorder="1" applyAlignment="1">
      <alignment horizontal="center" vertical="center"/>
      <protection/>
    </xf>
    <xf numFmtId="3" fontId="49" fillId="0" borderId="0" xfId="33" applyNumberFormat="1" applyFont="1" applyAlignment="1" applyProtection="1">
      <alignment/>
      <protection/>
    </xf>
    <xf numFmtId="3" fontId="36" fillId="38" borderId="0" xfId="33" applyNumberFormat="1" applyFont="1" applyFill="1" applyBorder="1" applyAlignment="1" applyProtection="1">
      <alignment horizontal="right"/>
      <protection/>
    </xf>
    <xf numFmtId="3" fontId="43" fillId="0" borderId="10" xfId="33" applyNumberFormat="1" applyFont="1" applyFill="1" applyBorder="1" applyAlignment="1" applyProtection="1" quotePrefix="1">
      <alignment horizontal="center" vertical="center"/>
      <protection/>
    </xf>
    <xf numFmtId="0" fontId="39" fillId="0" borderId="0" xfId="33" applyProtection="1">
      <alignment/>
      <protection/>
    </xf>
    <xf numFmtId="0" fontId="15" fillId="0" borderId="62" xfId="36" applyFont="1" applyFill="1" applyBorder="1" applyAlignment="1">
      <alignment horizontal="left" wrapText="1"/>
      <protection/>
    </xf>
    <xf numFmtId="0" fontId="15" fillId="0" borderId="33" xfId="36" applyFont="1" applyFill="1" applyBorder="1" applyAlignment="1" quotePrefix="1">
      <alignment horizontal="left" vertical="center" wrapText="1"/>
      <protection/>
    </xf>
    <xf numFmtId="0" fontId="15" fillId="0" borderId="21" xfId="36" applyFont="1" applyFill="1" applyBorder="1" applyAlignment="1" quotePrefix="1">
      <alignment vertical="center" wrapText="1"/>
      <protection/>
    </xf>
    <xf numFmtId="0" fontId="15" fillId="0" borderId="33" xfId="36" applyFont="1" applyFill="1" applyBorder="1" applyAlignment="1" quotePrefix="1">
      <alignment horizontal="left"/>
      <protection/>
    </xf>
    <xf numFmtId="0" fontId="15" fillId="0" borderId="21" xfId="36" applyFont="1" applyFill="1" applyBorder="1" quotePrefix="1">
      <alignment/>
      <protection/>
    </xf>
    <xf numFmtId="0" fontId="15" fillId="0" borderId="0" xfId="33" applyFont="1" applyAlignment="1">
      <alignment horizontal="right" vertical="center"/>
      <protection/>
    </xf>
    <xf numFmtId="0" fontId="115" fillId="0" borderId="0" xfId="35">
      <alignment/>
      <protection/>
    </xf>
    <xf numFmtId="0" fontId="15" fillId="0" borderId="0" xfId="35" applyFont="1" applyAlignment="1">
      <alignment horizontal="left" vertical="center" wrapText="1"/>
      <protection/>
    </xf>
    <xf numFmtId="0" fontId="17" fillId="0" borderId="0" xfId="35" applyFont="1" applyAlignment="1">
      <alignment vertical="center" wrapText="1"/>
      <protection/>
    </xf>
    <xf numFmtId="0" fontId="115" fillId="0" borderId="0" xfId="35" applyAlignment="1">
      <alignment/>
      <protection/>
    </xf>
    <xf numFmtId="0" fontId="115" fillId="0" borderId="0" xfId="35" applyFill="1">
      <alignment/>
      <protection/>
    </xf>
    <xf numFmtId="0" fontId="115" fillId="0" borderId="0" xfId="35" quotePrefix="1">
      <alignment/>
      <protection/>
    </xf>
    <xf numFmtId="217" fontId="67" fillId="0" borderId="0" xfId="33" applyNumberFormat="1" applyFont="1" applyBorder="1" applyAlignment="1">
      <alignment horizontal="center"/>
      <protection/>
    </xf>
    <xf numFmtId="217" fontId="115" fillId="0" borderId="0" xfId="35" applyNumberFormat="1" applyBorder="1">
      <alignment/>
      <protection/>
    </xf>
    <xf numFmtId="217" fontId="70" fillId="0" borderId="0" xfId="33" applyNumberFormat="1" applyFont="1" applyBorder="1" applyAlignment="1">
      <alignment horizontal="center"/>
      <protection/>
    </xf>
    <xf numFmtId="217" fontId="44" fillId="43" borderId="0" xfId="33" applyNumberFormat="1" applyFont="1" applyFill="1" applyBorder="1" applyAlignment="1">
      <alignment horizontal="center"/>
      <protection/>
    </xf>
    <xf numFmtId="217" fontId="44" fillId="33" borderId="0" xfId="33" applyNumberFormat="1" applyFont="1" applyFill="1" applyBorder="1" applyAlignment="1">
      <alignment horizontal="center"/>
      <protection/>
    </xf>
    <xf numFmtId="217" fontId="61" fillId="0" borderId="0" xfId="33" applyNumberFormat="1" applyFont="1" applyBorder="1" applyAlignment="1">
      <alignment horizontal="center"/>
      <protection/>
    </xf>
    <xf numFmtId="217" fontId="67" fillId="37" borderId="0" xfId="33" applyNumberFormat="1" applyFont="1" applyFill="1" applyBorder="1" applyAlignment="1">
      <alignment horizontal="center"/>
      <protection/>
    </xf>
    <xf numFmtId="217" fontId="61" fillId="37" borderId="0" xfId="33" applyNumberFormat="1" applyFont="1" applyFill="1" applyBorder="1" applyAlignment="1">
      <alignment horizontal="center"/>
      <protection/>
    </xf>
    <xf numFmtId="0" fontId="115" fillId="0" borderId="0" xfId="35" applyBorder="1">
      <alignment/>
      <protection/>
    </xf>
    <xf numFmtId="217" fontId="62" fillId="37" borderId="0" xfId="33" applyNumberFormat="1" applyFont="1" applyFill="1" applyBorder="1" applyAlignment="1">
      <alignment horizontal="center"/>
      <protection/>
    </xf>
    <xf numFmtId="0" fontId="67" fillId="0" borderId="0" xfId="33" applyNumberFormat="1" applyFont="1" applyBorder="1" applyAlignment="1" quotePrefix="1">
      <alignment horizontal="center"/>
      <protection/>
    </xf>
    <xf numFmtId="0" fontId="67" fillId="0" borderId="0" xfId="33" applyNumberFormat="1" applyFont="1" applyFill="1" applyBorder="1" applyAlignment="1" quotePrefix="1">
      <alignment horizontal="center"/>
      <protection/>
    </xf>
    <xf numFmtId="226" fontId="67" fillId="0" borderId="0" xfId="33" applyNumberFormat="1" applyFont="1" applyFill="1" applyBorder="1" applyAlignment="1" quotePrefix="1">
      <alignment horizontal="center"/>
      <protection/>
    </xf>
    <xf numFmtId="0" fontId="67" fillId="37" borderId="0" xfId="33" applyNumberFormat="1" applyFont="1" applyFill="1" applyBorder="1" applyAlignment="1" quotePrefix="1">
      <alignment horizontal="center"/>
      <protection/>
    </xf>
    <xf numFmtId="0" fontId="20" fillId="0" borderId="71" xfId="36" applyFont="1" applyFill="1" applyBorder="1" applyAlignment="1">
      <alignment vertical="center" wrapText="1"/>
      <protection/>
    </xf>
    <xf numFmtId="0" fontId="20" fillId="0" borderId="71" xfId="36" applyFont="1" applyFill="1" applyBorder="1" applyAlignment="1">
      <alignment horizontal="left" vertical="center" wrapText="1"/>
      <protection/>
    </xf>
    <xf numFmtId="0" fontId="15" fillId="0" borderId="0" xfId="36" applyFont="1" applyFill="1" applyBorder="1" applyAlignment="1" quotePrefix="1">
      <alignment horizontal="left" vertical="center" wrapText="1"/>
      <protection/>
    </xf>
    <xf numFmtId="0" fontId="15" fillId="0" borderId="74" xfId="36" applyFont="1" applyFill="1" applyBorder="1" applyAlignment="1">
      <alignment horizontal="left" vertical="center" wrapText="1"/>
      <protection/>
    </xf>
    <xf numFmtId="0" fontId="15" fillId="0" borderId="49" xfId="36" applyFont="1" applyFill="1" applyBorder="1" applyAlignment="1">
      <alignment horizontal="left" vertical="center" wrapText="1"/>
      <protection/>
    </xf>
    <xf numFmtId="0" fontId="20" fillId="0" borderId="49" xfId="36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3" fontId="19" fillId="0" borderId="23" xfId="33" applyNumberFormat="1" applyFont="1" applyBorder="1" applyAlignment="1" applyProtection="1">
      <alignment horizontal="right" vertical="center"/>
      <protection/>
    </xf>
    <xf numFmtId="3" fontId="19" fillId="0" borderId="73" xfId="33" applyNumberFormat="1" applyFont="1" applyBorder="1" applyAlignment="1" applyProtection="1">
      <alignment horizontal="right" vertical="center"/>
      <protection/>
    </xf>
    <xf numFmtId="3" fontId="19" fillId="0" borderId="55" xfId="33" applyNumberFormat="1" applyFont="1" applyFill="1" applyBorder="1" applyAlignment="1" applyProtection="1">
      <alignment vertical="center"/>
      <protection/>
    </xf>
    <xf numFmtId="3" fontId="19" fillId="0" borderId="56" xfId="33" applyNumberFormat="1" applyFont="1" applyFill="1" applyBorder="1" applyAlignment="1" applyProtection="1">
      <alignment vertical="center"/>
      <protection/>
    </xf>
    <xf numFmtId="3" fontId="19" fillId="39" borderId="55" xfId="33" applyNumberFormat="1" applyFont="1" applyFill="1" applyBorder="1" applyAlignment="1" applyProtection="1">
      <alignment vertical="center"/>
      <protection/>
    </xf>
    <xf numFmtId="3" fontId="47" fillId="34" borderId="19" xfId="33" applyNumberFormat="1" applyFont="1" applyFill="1" applyBorder="1" applyAlignment="1">
      <alignment vertical="center"/>
      <protection/>
    </xf>
    <xf numFmtId="3" fontId="19" fillId="0" borderId="22" xfId="33" applyNumberFormat="1" applyFont="1" applyBorder="1" applyAlignment="1" applyProtection="1">
      <alignment horizontal="right" vertical="center"/>
      <protection/>
    </xf>
    <xf numFmtId="3" fontId="19" fillId="0" borderId="52" xfId="33" applyNumberFormat="1" applyFont="1" applyBorder="1" applyAlignment="1" applyProtection="1">
      <alignment horizontal="right" vertical="center"/>
      <protection/>
    </xf>
    <xf numFmtId="3" fontId="19" fillId="0" borderId="57" xfId="33" applyNumberFormat="1" applyFont="1" applyFill="1" applyBorder="1" applyAlignment="1" applyProtection="1">
      <alignment horizontal="right" vertical="center"/>
      <protection/>
    </xf>
    <xf numFmtId="3" fontId="19" fillId="0" borderId="41" xfId="33" applyNumberFormat="1" applyFont="1" applyFill="1" applyBorder="1" applyAlignment="1" applyProtection="1">
      <alignment horizontal="right" vertical="center"/>
      <protection/>
    </xf>
    <xf numFmtId="3" fontId="19" fillId="39" borderId="57" xfId="33" applyNumberFormat="1" applyFont="1" applyFill="1" applyBorder="1" applyAlignment="1" applyProtection="1">
      <alignment horizontal="right" vertical="center"/>
      <protection/>
    </xf>
    <xf numFmtId="0" fontId="18" fillId="33" borderId="16" xfId="0" applyFont="1" applyFill="1" applyBorder="1" applyAlignment="1" applyProtection="1">
      <alignment vertical="center" wrapText="1"/>
      <protection locked="0"/>
    </xf>
    <xf numFmtId="0" fontId="18" fillId="0" borderId="0" xfId="33" applyFont="1" applyAlignment="1">
      <alignment horizontal="center" wrapText="1"/>
      <protection/>
    </xf>
    <xf numFmtId="0" fontId="80" fillId="0" borderId="0" xfId="33" applyFont="1" applyFill="1" applyBorder="1" applyAlignment="1">
      <alignment horizontal="left"/>
      <protection/>
    </xf>
    <xf numFmtId="0" fontId="20" fillId="37" borderId="0" xfId="37" applyFont="1" applyFill="1" applyBorder="1" applyAlignment="1" quotePrefix="1">
      <alignment horizontal="left"/>
      <protection/>
    </xf>
    <xf numFmtId="0" fontId="115" fillId="38" borderId="0" xfId="35" applyFill="1">
      <alignment/>
      <protection/>
    </xf>
    <xf numFmtId="0" fontId="115" fillId="38" borderId="0" xfId="35" applyFill="1" applyAlignment="1">
      <alignment/>
      <protection/>
    </xf>
    <xf numFmtId="1" fontId="61" fillId="43" borderId="75" xfId="33" applyNumberFormat="1" applyFont="1" applyFill="1" applyBorder="1" applyAlignment="1" quotePrefix="1">
      <alignment horizontal="center"/>
      <protection/>
    </xf>
    <xf numFmtId="0" fontId="15" fillId="43" borderId="76" xfId="33" applyFont="1" applyFill="1" applyBorder="1">
      <alignment/>
      <protection/>
    </xf>
    <xf numFmtId="1" fontId="61" fillId="43" borderId="77" xfId="33" applyNumberFormat="1" applyFont="1" applyFill="1" applyBorder="1" applyAlignment="1" quotePrefix="1">
      <alignment horizontal="center"/>
      <protection/>
    </xf>
    <xf numFmtId="0" fontId="15" fillId="43" borderId="78" xfId="33" applyFont="1" applyFill="1" applyBorder="1">
      <alignment/>
      <protection/>
    </xf>
    <xf numFmtId="0" fontId="15" fillId="43" borderId="77" xfId="33" applyFont="1" applyFill="1" applyBorder="1">
      <alignment/>
      <protection/>
    </xf>
    <xf numFmtId="0" fontId="15" fillId="43" borderId="77" xfId="33" applyFont="1" applyFill="1" applyBorder="1" applyAlignment="1" quotePrefix="1">
      <alignment horizontal="left"/>
      <protection/>
    </xf>
    <xf numFmtId="217" fontId="61" fillId="43" borderId="77" xfId="33" applyNumberFormat="1" applyFont="1" applyFill="1" applyBorder="1" applyAlignment="1" quotePrefix="1">
      <alignment horizontal="center"/>
      <protection/>
    </xf>
    <xf numFmtId="217" fontId="62" fillId="43" borderId="77" xfId="33" applyNumberFormat="1" applyFont="1" applyFill="1" applyBorder="1" applyAlignment="1" quotePrefix="1">
      <alignment horizontal="center"/>
      <protection/>
    </xf>
    <xf numFmtId="0" fontId="63" fillId="43" borderId="77" xfId="33" applyFont="1" applyFill="1" applyBorder="1">
      <alignment/>
      <protection/>
    </xf>
    <xf numFmtId="217" fontId="61" fillId="43" borderId="77" xfId="33" applyNumberFormat="1" applyFont="1" applyFill="1" applyBorder="1" applyAlignment="1" quotePrefix="1">
      <alignment horizontal="center" vertical="center"/>
      <protection/>
    </xf>
    <xf numFmtId="0" fontId="24" fillId="43" borderId="77" xfId="33" applyFont="1" applyFill="1" applyBorder="1" applyAlignment="1">
      <alignment wrapText="1"/>
      <protection/>
    </xf>
    <xf numFmtId="217" fontId="61" fillId="43" borderId="77" xfId="33" applyNumberFormat="1" applyFont="1" applyFill="1" applyBorder="1" applyAlignment="1" quotePrefix="1">
      <alignment horizontal="center"/>
      <protection/>
    </xf>
    <xf numFmtId="0" fontId="24" fillId="43" borderId="77" xfId="33" applyFont="1" applyFill="1" applyBorder="1">
      <alignment/>
      <protection/>
    </xf>
    <xf numFmtId="217" fontId="61" fillId="43" borderId="79" xfId="33" applyNumberFormat="1" applyFont="1" applyFill="1" applyBorder="1" applyAlignment="1" quotePrefix="1">
      <alignment horizontal="center"/>
      <protection/>
    </xf>
    <xf numFmtId="0" fontId="15" fillId="43" borderId="79" xfId="33" applyFont="1" applyFill="1" applyBorder="1">
      <alignment/>
      <protection/>
    </xf>
    <xf numFmtId="217" fontId="62" fillId="43" borderId="79" xfId="33" applyNumberFormat="1" applyFont="1" applyFill="1" applyBorder="1" applyAlignment="1" quotePrefix="1">
      <alignment horizontal="center"/>
      <protection/>
    </xf>
    <xf numFmtId="0" fontId="63" fillId="43" borderId="79" xfId="33" applyFont="1" applyFill="1" applyBorder="1">
      <alignment/>
      <protection/>
    </xf>
    <xf numFmtId="217" fontId="61" fillId="43" borderId="80" xfId="33" applyNumberFormat="1" applyFont="1" applyFill="1" applyBorder="1" applyAlignment="1" quotePrefix="1">
      <alignment horizontal="center"/>
      <protection/>
    </xf>
    <xf numFmtId="0" fontId="15" fillId="43" borderId="80" xfId="33" applyFont="1" applyFill="1" applyBorder="1">
      <alignment/>
      <protection/>
    </xf>
    <xf numFmtId="0" fontId="20" fillId="43" borderId="0" xfId="37" applyFont="1" applyFill="1" applyBorder="1" applyAlignment="1" quotePrefix="1">
      <alignment horizontal="left"/>
      <protection/>
    </xf>
    <xf numFmtId="0" fontId="51" fillId="43" borderId="23" xfId="37" applyFont="1" applyFill="1" applyBorder="1">
      <alignment/>
      <protection/>
    </xf>
    <xf numFmtId="217" fontId="44" fillId="43" borderId="52" xfId="33" applyNumberFormat="1" applyFont="1" applyFill="1" applyBorder="1" applyAlignment="1">
      <alignment horizontal="center"/>
      <protection/>
    </xf>
    <xf numFmtId="217" fontId="54" fillId="43" borderId="22" xfId="33" applyNumberFormat="1" applyFont="1" applyFill="1" applyBorder="1" applyAlignment="1">
      <alignment horizontal="left"/>
      <protection/>
    </xf>
    <xf numFmtId="217" fontId="65" fillId="43" borderId="22" xfId="33" applyNumberFormat="1" applyFont="1" applyFill="1" applyBorder="1" applyAlignment="1">
      <alignment horizontal="left"/>
      <protection/>
    </xf>
    <xf numFmtId="217" fontId="67" fillId="43" borderId="81" xfId="33" applyNumberFormat="1" applyFont="1" applyFill="1" applyBorder="1" applyAlignment="1" quotePrefix="1">
      <alignment horizontal="center"/>
      <protection/>
    </xf>
    <xf numFmtId="0" fontId="63" fillId="43" borderId="82" xfId="33" applyFont="1" applyFill="1" applyBorder="1">
      <alignment/>
      <protection/>
    </xf>
    <xf numFmtId="217" fontId="67" fillId="43" borderId="77" xfId="33" applyNumberFormat="1" applyFont="1" applyFill="1" applyBorder="1" applyAlignment="1" quotePrefix="1">
      <alignment horizontal="center"/>
      <protection/>
    </xf>
    <xf numFmtId="0" fontId="63" fillId="43" borderId="78" xfId="33" applyFont="1" applyFill="1" applyBorder="1">
      <alignment/>
      <protection/>
    </xf>
    <xf numFmtId="0" fontId="63" fillId="43" borderId="77" xfId="33" applyFont="1" applyFill="1" applyBorder="1">
      <alignment/>
      <protection/>
    </xf>
    <xf numFmtId="0" fontId="66" fillId="43" borderId="77" xfId="33" applyFont="1" applyFill="1" applyBorder="1">
      <alignment/>
      <protection/>
    </xf>
    <xf numFmtId="0" fontId="63" fillId="43" borderId="77" xfId="33" applyFont="1" applyFill="1" applyBorder="1" applyAlignment="1">
      <alignment horizontal="left"/>
      <protection/>
    </xf>
    <xf numFmtId="217" fontId="67" fillId="43" borderId="77" xfId="33" applyNumberFormat="1" applyFont="1" applyFill="1" applyBorder="1" applyAlignment="1">
      <alignment horizontal="center"/>
      <protection/>
    </xf>
    <xf numFmtId="0" fontId="63" fillId="43" borderId="77" xfId="33" applyFont="1" applyFill="1" applyBorder="1" applyAlignment="1">
      <alignment horizontal="left" wrapText="1"/>
      <protection/>
    </xf>
    <xf numFmtId="217" fontId="70" fillId="43" borderId="79" xfId="33" applyNumberFormat="1" applyFont="1" applyFill="1" applyBorder="1" applyAlignment="1">
      <alignment horizontal="center"/>
      <protection/>
    </xf>
    <xf numFmtId="0" fontId="71" fillId="43" borderId="79" xfId="33" applyFont="1" applyFill="1" applyBorder="1">
      <alignment/>
      <protection/>
    </xf>
    <xf numFmtId="217" fontId="55" fillId="43" borderId="25" xfId="33" applyNumberFormat="1" applyFont="1" applyFill="1" applyBorder="1" applyAlignment="1">
      <alignment horizontal="left"/>
      <protection/>
    </xf>
    <xf numFmtId="217" fontId="67" fillId="43" borderId="81" xfId="33" applyNumberFormat="1" applyFont="1" applyFill="1" applyBorder="1" applyAlignment="1">
      <alignment horizontal="center"/>
      <protection/>
    </xf>
    <xf numFmtId="0" fontId="15" fillId="43" borderId="82" xfId="33" applyFont="1" applyFill="1" applyBorder="1">
      <alignment/>
      <protection/>
    </xf>
    <xf numFmtId="217" fontId="67" fillId="43" borderId="83" xfId="33" applyNumberFormat="1" applyFont="1" applyFill="1" applyBorder="1" applyAlignment="1">
      <alignment horizontal="center"/>
      <protection/>
    </xf>
    <xf numFmtId="0" fontId="24" fillId="43" borderId="83" xfId="33" applyFont="1" applyFill="1" applyBorder="1">
      <alignment/>
      <protection/>
    </xf>
    <xf numFmtId="217" fontId="54" fillId="43" borderId="25" xfId="33" applyNumberFormat="1" applyFont="1" applyFill="1" applyBorder="1" applyAlignment="1">
      <alignment horizontal="left"/>
      <protection/>
    </xf>
    <xf numFmtId="217" fontId="61" fillId="43" borderId="77" xfId="33" applyNumberFormat="1" applyFont="1" applyFill="1" applyBorder="1" applyAlignment="1">
      <alignment horizontal="center"/>
      <protection/>
    </xf>
    <xf numFmtId="217" fontId="61" fillId="43" borderId="83" xfId="33" applyNumberFormat="1" applyFont="1" applyFill="1" applyBorder="1" applyAlignment="1">
      <alignment horizontal="center"/>
      <protection/>
    </xf>
    <xf numFmtId="0" fontId="15" fillId="43" borderId="83" xfId="33" applyFont="1" applyFill="1" applyBorder="1">
      <alignment/>
      <protection/>
    </xf>
    <xf numFmtId="217" fontId="67" fillId="43" borderId="80" xfId="33" applyNumberFormat="1" applyFont="1" applyFill="1" applyBorder="1" applyAlignment="1">
      <alignment horizontal="center"/>
      <protection/>
    </xf>
    <xf numFmtId="0" fontId="24" fillId="43" borderId="80" xfId="33" applyFont="1" applyFill="1" applyBorder="1">
      <alignment/>
      <protection/>
    </xf>
    <xf numFmtId="217" fontId="61" fillId="43" borderId="81" xfId="33" applyNumberFormat="1" applyFont="1" applyFill="1" applyBorder="1" applyAlignment="1">
      <alignment horizontal="center"/>
      <protection/>
    </xf>
    <xf numFmtId="0" fontId="15" fillId="43" borderId="81" xfId="33" applyFont="1" applyFill="1" applyBorder="1">
      <alignment/>
      <protection/>
    </xf>
    <xf numFmtId="217" fontId="67" fillId="43" borderId="79" xfId="33" applyNumberFormat="1" applyFont="1" applyFill="1" applyBorder="1" applyAlignment="1">
      <alignment horizontal="center"/>
      <protection/>
    </xf>
    <xf numFmtId="0" fontId="79" fillId="43" borderId="79" xfId="33" applyFont="1" applyFill="1" applyBorder="1">
      <alignment/>
      <protection/>
    </xf>
    <xf numFmtId="217" fontId="61" fillId="43" borderId="75" xfId="33" applyNumberFormat="1" applyFont="1" applyFill="1" applyBorder="1" applyAlignment="1">
      <alignment horizontal="center"/>
      <protection/>
    </xf>
    <xf numFmtId="0" fontId="15" fillId="43" borderId="75" xfId="33" applyFont="1" applyFill="1" applyBorder="1">
      <alignment/>
      <protection/>
    </xf>
    <xf numFmtId="217" fontId="62" fillId="43" borderId="77" xfId="33" applyNumberFormat="1" applyFont="1" applyFill="1" applyBorder="1" applyAlignment="1">
      <alignment horizontal="center"/>
      <protection/>
    </xf>
    <xf numFmtId="217" fontId="61" fillId="43" borderId="80" xfId="33" applyNumberFormat="1" applyFont="1" applyFill="1" applyBorder="1" applyAlignment="1">
      <alignment horizontal="center"/>
      <protection/>
    </xf>
    <xf numFmtId="0" fontId="15" fillId="43" borderId="80" xfId="33" applyFont="1" applyFill="1" applyBorder="1" applyAlignment="1">
      <alignment horizontal="left" wrapText="1"/>
      <protection/>
    </xf>
    <xf numFmtId="0" fontId="67" fillId="43" borderId="84" xfId="33" applyNumberFormat="1" applyFont="1" applyFill="1" applyBorder="1" applyAlignment="1" quotePrefix="1">
      <alignment horizontal="center"/>
      <protection/>
    </xf>
    <xf numFmtId="0" fontId="36" fillId="43" borderId="84" xfId="33" applyFont="1" applyFill="1" applyBorder="1" applyAlignment="1">
      <alignment horizontal="left"/>
      <protection/>
    </xf>
    <xf numFmtId="0" fontId="67" fillId="43" borderId="77" xfId="33" applyNumberFormat="1" applyFont="1" applyFill="1" applyBorder="1" applyAlignment="1" quotePrefix="1">
      <alignment horizontal="center"/>
      <protection/>
    </xf>
    <xf numFmtId="0" fontId="36" fillId="43" borderId="77" xfId="33" applyFont="1" applyFill="1" applyBorder="1" applyAlignment="1">
      <alignment horizontal="left"/>
      <protection/>
    </xf>
    <xf numFmtId="0" fontId="80" fillId="43" borderId="77" xfId="33" applyFont="1" applyFill="1" applyBorder="1" applyAlignment="1">
      <alignment horizontal="left"/>
      <protection/>
    </xf>
    <xf numFmtId="0" fontId="36" fillId="43" borderId="77" xfId="33" applyFont="1" applyFill="1" applyBorder="1" applyAlignment="1" quotePrefix="1">
      <alignment horizontal="left"/>
      <protection/>
    </xf>
    <xf numFmtId="0" fontId="67" fillId="43" borderId="80" xfId="33" applyNumberFormat="1" applyFont="1" applyFill="1" applyBorder="1" applyAlignment="1" quotePrefix="1">
      <alignment horizontal="center"/>
      <protection/>
    </xf>
    <xf numFmtId="0" fontId="36" fillId="43" borderId="80" xfId="33" applyFont="1" applyFill="1" applyBorder="1" applyAlignment="1">
      <alignment horizontal="left"/>
      <protection/>
    </xf>
    <xf numFmtId="0" fontId="80" fillId="43" borderId="84" xfId="33" applyFont="1" applyFill="1" applyBorder="1" applyAlignment="1">
      <alignment horizontal="left"/>
      <protection/>
    </xf>
    <xf numFmtId="0" fontId="67" fillId="43" borderId="81" xfId="33" applyNumberFormat="1" applyFont="1" applyFill="1" applyBorder="1" applyAlignment="1" quotePrefix="1">
      <alignment horizontal="center"/>
      <protection/>
    </xf>
    <xf numFmtId="0" fontId="36" fillId="43" borderId="81" xfId="33" applyFont="1" applyFill="1" applyBorder="1" applyAlignment="1">
      <alignment horizontal="left"/>
      <protection/>
    </xf>
    <xf numFmtId="226" fontId="67" fillId="43" borderId="80" xfId="33" applyNumberFormat="1" applyFont="1" applyFill="1" applyBorder="1" applyAlignment="1" quotePrefix="1">
      <alignment horizontal="center"/>
      <protection/>
    </xf>
    <xf numFmtId="0" fontId="36" fillId="43" borderId="80" xfId="33" applyFont="1" applyFill="1" applyBorder="1" applyAlignment="1">
      <alignment horizontal="left"/>
      <protection/>
    </xf>
    <xf numFmtId="0" fontId="80" fillId="43" borderId="80" xfId="33" applyFont="1" applyFill="1" applyBorder="1" applyAlignment="1">
      <alignment horizontal="left"/>
      <protection/>
    </xf>
    <xf numFmtId="14" fontId="115" fillId="43" borderId="41" xfId="35" applyNumberFormat="1" applyFill="1" applyBorder="1" applyAlignment="1">
      <alignment/>
      <protection/>
    </xf>
    <xf numFmtId="0" fontId="115" fillId="38" borderId="41" xfId="35" applyFill="1" applyBorder="1">
      <alignment/>
      <protection/>
    </xf>
    <xf numFmtId="0" fontId="115" fillId="38" borderId="41" xfId="35" applyFill="1" applyBorder="1" applyAlignment="1">
      <alignment/>
      <protection/>
    </xf>
    <xf numFmtId="0" fontId="115" fillId="0" borderId="41" xfId="35" applyFill="1" applyBorder="1">
      <alignment/>
      <protection/>
    </xf>
    <xf numFmtId="0" fontId="50" fillId="43" borderId="0" xfId="33" applyFont="1" applyFill="1" applyBorder="1">
      <alignment/>
      <protection/>
    </xf>
    <xf numFmtId="0" fontId="49" fillId="43" borderId="0" xfId="33" applyFont="1" applyFill="1" applyBorder="1">
      <alignment/>
      <protection/>
    </xf>
    <xf numFmtId="0" fontId="50" fillId="43" borderId="0" xfId="33" applyNumberFormat="1" applyFont="1" applyFill="1" applyBorder="1" applyProtection="1">
      <alignment/>
      <protection locked="0"/>
    </xf>
    <xf numFmtId="49" fontId="50" fillId="43" borderId="0" xfId="33" applyNumberFormat="1" applyFont="1" applyFill="1" applyBorder="1" applyProtection="1">
      <alignment/>
      <protection locked="0"/>
    </xf>
    <xf numFmtId="0" fontId="115" fillId="43" borderId="0" xfId="35" applyFill="1">
      <alignment/>
      <protection/>
    </xf>
    <xf numFmtId="0" fontId="115" fillId="43" borderId="0" xfId="35" applyFill="1" applyAlignment="1">
      <alignment/>
      <protection/>
    </xf>
    <xf numFmtId="224" fontId="59" fillId="43" borderId="0" xfId="40" applyNumberFormat="1" applyFont="1" applyFill="1" applyBorder="1" applyAlignment="1" quotePrefix="1">
      <alignment horizontal="right"/>
      <protection/>
    </xf>
    <xf numFmtId="0" fontId="25" fillId="43" borderId="0" xfId="40" applyFont="1" applyFill="1" applyBorder="1">
      <alignment/>
      <protection/>
    </xf>
    <xf numFmtId="0" fontId="25" fillId="43" borderId="0" xfId="40" applyFont="1" applyFill="1" applyBorder="1" applyAlignment="1" quotePrefix="1">
      <alignment horizontal="left"/>
      <protection/>
    </xf>
    <xf numFmtId="0" fontId="21" fillId="43" borderId="0" xfId="40" applyFont="1" applyFill="1" applyBorder="1" applyAlignment="1" quotePrefix="1">
      <alignment horizontal="left"/>
      <protection/>
    </xf>
    <xf numFmtId="0" fontId="21" fillId="43" borderId="0" xfId="40" applyFont="1" applyFill="1" applyBorder="1">
      <alignment/>
      <protection/>
    </xf>
    <xf numFmtId="0" fontId="25" fillId="43" borderId="0" xfId="40" applyFont="1" applyFill="1" applyBorder="1" applyAlignment="1">
      <alignment horizontal="left"/>
      <protection/>
    </xf>
    <xf numFmtId="0" fontId="21" fillId="43" borderId="0" xfId="40" applyFont="1" applyFill="1" applyBorder="1" applyAlignment="1">
      <alignment horizontal="left"/>
      <protection/>
    </xf>
    <xf numFmtId="0" fontId="21" fillId="43" borderId="0" xfId="40" applyFont="1" applyFill="1" applyBorder="1">
      <alignment/>
      <protection/>
    </xf>
    <xf numFmtId="0" fontId="21" fillId="43" borderId="0" xfId="40" applyFont="1" applyFill="1" applyBorder="1" applyAlignment="1" quotePrefix="1">
      <alignment horizontal="left"/>
      <protection/>
    </xf>
    <xf numFmtId="0" fontId="21" fillId="43" borderId="0" xfId="36" applyFont="1" applyFill="1" applyBorder="1" applyAlignment="1">
      <alignment horizontal="left"/>
      <protection/>
    </xf>
    <xf numFmtId="0" fontId="25" fillId="43" borderId="0" xfId="36" applyFont="1" applyFill="1" applyBorder="1" applyAlignment="1">
      <alignment horizontal="left"/>
      <protection/>
    </xf>
    <xf numFmtId="0" fontId="25" fillId="43" borderId="0" xfId="40" applyFont="1" applyFill="1" applyBorder="1" applyAlignment="1" quotePrefix="1">
      <alignment horizontal="left"/>
      <protection/>
    </xf>
    <xf numFmtId="0" fontId="60" fillId="43" borderId="0" xfId="36" applyFont="1" applyFill="1" applyBorder="1" applyAlignment="1" quotePrefix="1">
      <alignment horizontal="left"/>
      <protection/>
    </xf>
    <xf numFmtId="0" fontId="59" fillId="43" borderId="0" xfId="36" applyFont="1" applyFill="1" applyBorder="1" applyAlignment="1" quotePrefix="1">
      <alignment horizontal="left"/>
      <protection/>
    </xf>
    <xf numFmtId="0" fontId="21" fillId="43" borderId="0" xfId="40" applyFont="1" applyFill="1" applyBorder="1" applyAlignment="1">
      <alignment horizontal="left"/>
      <protection/>
    </xf>
    <xf numFmtId="224" fontId="60" fillId="43" borderId="0" xfId="40" applyNumberFormat="1" applyFont="1" applyFill="1" applyBorder="1" applyAlignment="1" quotePrefix="1">
      <alignment horizontal="right"/>
      <protection/>
    </xf>
    <xf numFmtId="0" fontId="25" fillId="43" borderId="0" xfId="40" applyFont="1" applyFill="1" applyBorder="1">
      <alignment/>
      <protection/>
    </xf>
    <xf numFmtId="224" fontId="59" fillId="43" borderId="0" xfId="40" applyNumberFormat="1" applyFont="1" applyFill="1" applyBorder="1" applyAlignment="1">
      <alignment horizontal="right"/>
      <protection/>
    </xf>
    <xf numFmtId="0" fontId="25" fillId="43" borderId="0" xfId="40" applyFont="1" applyFill="1" applyBorder="1" applyAlignment="1">
      <alignment horizontal="left"/>
      <protection/>
    </xf>
    <xf numFmtId="0" fontId="58" fillId="43" borderId="0" xfId="33" applyFont="1" applyFill="1" applyAlignment="1">
      <alignment horizontal="center"/>
      <protection/>
    </xf>
    <xf numFmtId="0" fontId="115" fillId="43" borderId="0" xfId="35" applyFill="1" applyAlignment="1">
      <alignment vertical="top" wrapText="1"/>
      <protection/>
    </xf>
    <xf numFmtId="0" fontId="15" fillId="43" borderId="0" xfId="33" applyFont="1" applyFill="1" applyAlignment="1">
      <alignment horizontal="right" vertical="center"/>
      <protection/>
    </xf>
    <xf numFmtId="0" fontId="15" fillId="43" borderId="0" xfId="35" applyFont="1" applyFill="1" applyAlignment="1">
      <alignment horizontal="left" vertical="center" wrapText="1"/>
      <protection/>
    </xf>
    <xf numFmtId="0" fontId="15" fillId="0" borderId="10" xfId="33" applyFont="1" applyBorder="1" applyAlignment="1" quotePrefix="1">
      <alignment horizontal="center" vertical="center" wrapText="1"/>
      <protection/>
    </xf>
    <xf numFmtId="3" fontId="43" fillId="0" borderId="10" xfId="33" applyNumberFormat="1" applyFont="1" applyBorder="1" applyAlignment="1" quotePrefix="1">
      <alignment horizontal="center" vertical="center"/>
      <protection/>
    </xf>
    <xf numFmtId="0" fontId="15" fillId="0" borderId="10" xfId="33" applyFont="1" applyBorder="1" applyAlignment="1">
      <alignment horizontal="center" vertical="center" wrapText="1"/>
      <protection/>
    </xf>
    <xf numFmtId="0" fontId="15" fillId="0" borderId="10" xfId="33" applyFont="1" applyBorder="1" applyAlignment="1">
      <alignment horizontal="left" vertical="center"/>
      <protection/>
    </xf>
    <xf numFmtId="0" fontId="15" fillId="0" borderId="14" xfId="33" applyFont="1" applyBorder="1" applyAlignment="1" quotePrefix="1">
      <alignment horizontal="center" vertical="center" wrapText="1"/>
      <protection/>
    </xf>
    <xf numFmtId="1" fontId="15" fillId="0" borderId="10" xfId="33" applyNumberFormat="1" applyFont="1" applyBorder="1" applyAlignment="1">
      <alignment horizontal="left" vertical="center" wrapText="1"/>
      <protection/>
    </xf>
    <xf numFmtId="216" fontId="20" fillId="0" borderId="31" xfId="36" applyNumberFormat="1" applyFont="1" applyFill="1" applyBorder="1" applyAlignment="1" quotePrefix="1">
      <alignment horizontal="center" vertical="center"/>
      <protection/>
    </xf>
    <xf numFmtId="0" fontId="15" fillId="0" borderId="20" xfId="33" applyFont="1" applyBorder="1" applyAlignment="1">
      <alignment horizontal="left" vertical="center"/>
      <protection/>
    </xf>
    <xf numFmtId="3" fontId="47" fillId="34" borderId="10" xfId="33" applyNumberFormat="1" applyFont="1" applyFill="1" applyBorder="1" applyAlignment="1">
      <alignment vertical="center"/>
      <protection/>
    </xf>
    <xf numFmtId="0" fontId="23" fillId="0" borderId="10" xfId="33" applyFont="1" applyBorder="1" applyAlignment="1">
      <alignment horizontal="center" vertical="center" wrapText="1"/>
      <protection/>
    </xf>
    <xf numFmtId="0" fontId="20" fillId="0" borderId="10" xfId="36" applyFont="1" applyFill="1" applyBorder="1" applyAlignment="1">
      <alignment horizontal="center" vertical="center" wrapText="1"/>
      <protection/>
    </xf>
    <xf numFmtId="0" fontId="15" fillId="0" borderId="10" xfId="33" applyFont="1" applyBorder="1" applyAlignment="1">
      <alignment vertical="center"/>
      <protection/>
    </xf>
    <xf numFmtId="0" fontId="23" fillId="0" borderId="15" xfId="33" applyFont="1" applyBorder="1" applyAlignment="1">
      <alignment horizontal="center" vertical="center" wrapText="1"/>
      <protection/>
    </xf>
    <xf numFmtId="0" fontId="18" fillId="33" borderId="10" xfId="0" applyFont="1" applyFill="1" applyBorder="1" applyAlignment="1" applyProtection="1">
      <alignment vertical="center" wrapText="1"/>
      <protection/>
    </xf>
    <xf numFmtId="0" fontId="0" fillId="0" borderId="71" xfId="0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3" fontId="15" fillId="0" borderId="17" xfId="33" applyNumberFormat="1" applyFont="1" applyBorder="1" applyAlignment="1" applyProtection="1">
      <alignment horizontal="right" vertical="center"/>
      <protection locked="0"/>
    </xf>
    <xf numFmtId="3" fontId="15" fillId="0" borderId="71" xfId="33" applyNumberFormat="1" applyFont="1" applyBorder="1" applyAlignment="1" applyProtection="1">
      <alignment horizontal="right" vertical="center"/>
      <protection locked="0"/>
    </xf>
    <xf numFmtId="3" fontId="15" fillId="0" borderId="50" xfId="33" applyNumberFormat="1" applyFont="1" applyBorder="1" applyAlignment="1" applyProtection="1">
      <alignment horizontal="right" vertical="center"/>
      <protection locked="0"/>
    </xf>
    <xf numFmtId="3" fontId="15" fillId="0" borderId="50" xfId="33" applyNumberFormat="1" applyFont="1" applyBorder="1" applyAlignment="1" applyProtection="1">
      <alignment horizontal="right" vertical="center"/>
      <protection/>
    </xf>
    <xf numFmtId="3" fontId="22" fillId="0" borderId="22" xfId="33" applyNumberFormat="1" applyFont="1" applyBorder="1" applyAlignment="1" applyProtection="1">
      <alignment vertical="center"/>
      <protection/>
    </xf>
    <xf numFmtId="0" fontId="5" fillId="0" borderId="28" xfId="0" applyFont="1" applyBorder="1" applyAlignment="1" applyProtection="1">
      <alignment/>
      <protection locked="0"/>
    </xf>
    <xf numFmtId="0" fontId="5" fillId="0" borderId="64" xfId="0" applyFont="1" applyBorder="1" applyAlignment="1" applyProtection="1">
      <alignment/>
      <protection locked="0"/>
    </xf>
    <xf numFmtId="0" fontId="5" fillId="0" borderId="48" xfId="0" applyFont="1" applyBorder="1" applyAlignment="1" applyProtection="1">
      <alignment/>
      <protection locked="0"/>
    </xf>
    <xf numFmtId="0" fontId="0" fillId="0" borderId="21" xfId="0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5" fillId="38" borderId="20" xfId="0" applyFont="1" applyFill="1" applyBorder="1" applyAlignment="1" applyProtection="1" quotePrefix="1">
      <alignment horizontal="center"/>
      <protection locked="0"/>
    </xf>
    <xf numFmtId="0" fontId="5" fillId="38" borderId="19" xfId="0" applyFont="1" applyFill="1" applyBorder="1" applyAlignment="1" applyProtection="1" quotePrefix="1">
      <alignment horizontal="center"/>
      <protection locked="0"/>
    </xf>
    <xf numFmtId="0" fontId="4" fillId="44" borderId="15" xfId="0" applyFont="1" applyFill="1" applyBorder="1" applyAlignment="1" applyProtection="1">
      <alignment horizontal="center"/>
      <protection locked="0"/>
    </xf>
    <xf numFmtId="0" fontId="4" fillId="44" borderId="17" xfId="0" applyFont="1" applyFill="1" applyBorder="1" applyAlignment="1" applyProtection="1">
      <alignment horizontal="center"/>
      <protection locked="0"/>
    </xf>
    <xf numFmtId="0" fontId="5" fillId="44" borderId="19" xfId="0" applyFont="1" applyFill="1" applyBorder="1" applyAlignment="1" applyProtection="1" quotePrefix="1">
      <alignment horizontal="center"/>
      <protection locked="0"/>
    </xf>
    <xf numFmtId="0" fontId="4" fillId="44" borderId="15" xfId="0" applyFont="1" applyFill="1" applyBorder="1" applyAlignment="1" applyProtection="1">
      <alignment/>
      <protection locked="0"/>
    </xf>
    <xf numFmtId="3" fontId="4" fillId="44" borderId="19" xfId="0" applyNumberFormat="1" applyFont="1" applyFill="1" applyBorder="1" applyAlignment="1" applyProtection="1">
      <alignment/>
      <protection/>
    </xf>
    <xf numFmtId="3" fontId="4" fillId="44" borderId="14" xfId="0" applyNumberFormat="1" applyFont="1" applyFill="1" applyBorder="1" applyAlignment="1" applyProtection="1">
      <alignment/>
      <protection/>
    </xf>
    <xf numFmtId="3" fontId="4" fillId="44" borderId="23" xfId="0" applyNumberFormat="1" applyFont="1" applyFill="1" applyBorder="1" applyAlignment="1" applyProtection="1">
      <alignment/>
      <protection/>
    </xf>
    <xf numFmtId="3" fontId="4" fillId="44" borderId="17" xfId="0" applyNumberFormat="1" applyFont="1" applyFill="1" applyBorder="1" applyAlignment="1" applyProtection="1">
      <alignment/>
      <protection/>
    </xf>
    <xf numFmtId="3" fontId="4" fillId="44" borderId="22" xfId="0" applyNumberFormat="1" applyFont="1" applyFill="1" applyBorder="1" applyAlignment="1" applyProtection="1">
      <alignment/>
      <protection/>
    </xf>
    <xf numFmtId="3" fontId="4" fillId="44" borderId="27" xfId="0" applyNumberFormat="1" applyFont="1" applyFill="1" applyBorder="1" applyAlignment="1" applyProtection="1">
      <alignment/>
      <protection/>
    </xf>
    <xf numFmtId="3" fontId="4" fillId="44" borderId="10" xfId="0" applyNumberFormat="1" applyFont="1" applyFill="1" applyBorder="1" applyAlignment="1" applyProtection="1">
      <alignment/>
      <protection/>
    </xf>
    <xf numFmtId="3" fontId="9" fillId="44" borderId="10" xfId="0" applyNumberFormat="1" applyFont="1" applyFill="1" applyBorder="1" applyAlignment="1" applyProtection="1" quotePrefix="1">
      <alignment/>
      <protection/>
    </xf>
    <xf numFmtId="3" fontId="4" fillId="44" borderId="29" xfId="0" applyNumberFormat="1" applyFont="1" applyFill="1" applyBorder="1" applyAlignment="1" applyProtection="1">
      <alignment/>
      <protection/>
    </xf>
    <xf numFmtId="3" fontId="9" fillId="44" borderId="19" xfId="0" applyNumberFormat="1" applyFont="1" applyFill="1" applyBorder="1" applyAlignment="1" applyProtection="1" quotePrefix="1">
      <alignment/>
      <protection/>
    </xf>
    <xf numFmtId="3" fontId="9" fillId="44" borderId="22" xfId="0" applyNumberFormat="1" applyFont="1" applyFill="1" applyBorder="1" applyAlignment="1" applyProtection="1" quotePrefix="1">
      <alignment/>
      <protection/>
    </xf>
    <xf numFmtId="3" fontId="9" fillId="44" borderId="15" xfId="0" applyNumberFormat="1" applyFont="1" applyFill="1" applyBorder="1" applyAlignment="1" applyProtection="1" quotePrefix="1">
      <alignment/>
      <protection/>
    </xf>
    <xf numFmtId="3" fontId="4" fillId="44" borderId="19" xfId="0" applyNumberFormat="1" applyFont="1" applyFill="1" applyBorder="1" applyAlignment="1" applyProtection="1">
      <alignment horizontal="right"/>
      <protection/>
    </xf>
    <xf numFmtId="3" fontId="4" fillId="44" borderId="15" xfId="0" applyNumberFormat="1" applyFont="1" applyFill="1" applyBorder="1" applyAlignment="1" applyProtection="1">
      <alignment horizontal="right"/>
      <protection/>
    </xf>
    <xf numFmtId="3" fontId="9" fillId="44" borderId="27" xfId="0" applyNumberFormat="1" applyFont="1" applyFill="1" applyBorder="1" applyAlignment="1" applyProtection="1" quotePrefix="1">
      <alignment/>
      <protection/>
    </xf>
    <xf numFmtId="3" fontId="9" fillId="44" borderId="14" xfId="0" applyNumberFormat="1" applyFont="1" applyFill="1" applyBorder="1" applyAlignment="1" applyProtection="1" quotePrefix="1">
      <alignment/>
      <protection/>
    </xf>
    <xf numFmtId="3" fontId="22" fillId="0" borderId="23" xfId="33" applyNumberFormat="1" applyFont="1" applyBorder="1" applyAlignment="1" applyProtection="1">
      <alignment horizontal="right" vertical="center"/>
      <protection/>
    </xf>
    <xf numFmtId="3" fontId="15" fillId="0" borderId="53" xfId="33" applyNumberFormat="1" applyFont="1" applyBorder="1" applyAlignment="1" applyProtection="1">
      <alignment horizontal="right" vertical="center"/>
      <protection/>
    </xf>
    <xf numFmtId="3" fontId="15" fillId="0" borderId="45" xfId="33" applyNumberFormat="1" applyFont="1" applyBorder="1" applyAlignment="1" applyProtection="1">
      <alignment vertical="center"/>
      <protection/>
    </xf>
    <xf numFmtId="3" fontId="22" fillId="0" borderId="52" xfId="33" applyNumberFormat="1" applyFont="1" applyFill="1" applyBorder="1" applyAlignment="1" applyProtection="1">
      <alignment horizontal="right" vertical="center"/>
      <protection/>
    </xf>
    <xf numFmtId="3" fontId="15" fillId="0" borderId="52" xfId="33" applyNumberFormat="1" applyFont="1" applyBorder="1" applyAlignment="1" applyProtection="1">
      <alignment vertical="center"/>
      <protection/>
    </xf>
    <xf numFmtId="3" fontId="15" fillId="0" borderId="22" xfId="33" applyNumberFormat="1" applyFont="1" applyBorder="1" applyAlignment="1" applyProtection="1">
      <alignment vertical="center"/>
      <protection/>
    </xf>
    <xf numFmtId="3" fontId="15" fillId="0" borderId="27" xfId="33" applyNumberFormat="1" applyFont="1" applyBorder="1" applyAlignment="1" applyProtection="1">
      <alignment horizontal="right" vertical="center"/>
      <protection/>
    </xf>
    <xf numFmtId="3" fontId="22" fillId="0" borderId="22" xfId="33" applyNumberFormat="1" applyFont="1" applyFill="1" applyBorder="1" applyAlignment="1" applyProtection="1">
      <alignment horizontal="right" vertical="center"/>
      <protection/>
    </xf>
    <xf numFmtId="3" fontId="22" fillId="44" borderId="23" xfId="33" applyNumberFormat="1" applyFont="1" applyFill="1" applyBorder="1" applyAlignment="1" applyProtection="1">
      <alignment horizontal="right" vertical="center"/>
      <protection/>
    </xf>
    <xf numFmtId="3" fontId="15" fillId="44" borderId="22" xfId="33" applyNumberFormat="1" applyFont="1" applyFill="1" applyBorder="1" applyAlignment="1" applyProtection="1">
      <alignment horizontal="right" vertical="center"/>
      <protection/>
    </xf>
    <xf numFmtId="3" fontId="22" fillId="44" borderId="17" xfId="33" applyNumberFormat="1" applyFont="1" applyFill="1" applyBorder="1" applyAlignment="1" applyProtection="1">
      <alignment horizontal="right" vertical="center"/>
      <protection/>
    </xf>
    <xf numFmtId="3" fontId="22" fillId="44" borderId="45" xfId="33" applyNumberFormat="1" applyFont="1" applyFill="1" applyBorder="1" applyAlignment="1" applyProtection="1">
      <alignment horizontal="right" vertical="center"/>
      <protection/>
    </xf>
    <xf numFmtId="3" fontId="15" fillId="44" borderId="45" xfId="33" applyNumberFormat="1" applyFont="1" applyFill="1" applyBorder="1" applyAlignment="1" applyProtection="1">
      <alignment horizontal="right" vertical="center"/>
      <protection/>
    </xf>
    <xf numFmtId="3" fontId="22" fillId="44" borderId="50" xfId="33" applyNumberFormat="1" applyFont="1" applyFill="1" applyBorder="1" applyAlignment="1" applyProtection="1">
      <alignment horizontal="right" vertical="center"/>
      <protection/>
    </xf>
    <xf numFmtId="3" fontId="15" fillId="44" borderId="53" xfId="33" applyNumberFormat="1" applyFont="1" applyFill="1" applyBorder="1" applyAlignment="1" applyProtection="1">
      <alignment horizontal="right" vertical="center"/>
      <protection/>
    </xf>
    <xf numFmtId="3" fontId="15" fillId="44" borderId="10" xfId="33" applyNumberFormat="1" applyFont="1" applyFill="1" applyBorder="1" applyAlignment="1" applyProtection="1">
      <alignment horizontal="right" vertical="center"/>
      <protection/>
    </xf>
    <xf numFmtId="3" fontId="43" fillId="44" borderId="10" xfId="33" applyNumberFormat="1" applyFont="1" applyFill="1" applyBorder="1" applyAlignment="1" quotePrefix="1">
      <alignment horizontal="center" vertical="center"/>
      <protection/>
    </xf>
    <xf numFmtId="3" fontId="15" fillId="44" borderId="11" xfId="33" applyNumberFormat="1" applyFont="1" applyFill="1" applyBorder="1" applyAlignment="1">
      <alignment horizontal="right" vertical="center"/>
      <protection/>
    </xf>
    <xf numFmtId="3" fontId="22" fillId="44" borderId="50" xfId="33" applyNumberFormat="1" applyFont="1" applyFill="1" applyBorder="1" applyAlignment="1" applyProtection="1">
      <alignment vertical="center"/>
      <protection/>
    </xf>
    <xf numFmtId="3" fontId="22" fillId="44" borderId="45" xfId="33" applyNumberFormat="1" applyFont="1" applyFill="1" applyBorder="1" applyAlignment="1" applyProtection="1">
      <alignment vertical="center"/>
      <protection/>
    </xf>
    <xf numFmtId="3" fontId="15" fillId="44" borderId="45" xfId="33" applyNumberFormat="1" applyFont="1" applyFill="1" applyBorder="1" applyAlignment="1" applyProtection="1">
      <alignment vertical="center"/>
      <protection/>
    </xf>
    <xf numFmtId="3" fontId="22" fillId="44" borderId="22" xfId="33" applyNumberFormat="1" applyFont="1" applyFill="1" applyBorder="1" applyAlignment="1" applyProtection="1">
      <alignment vertical="center"/>
      <protection/>
    </xf>
    <xf numFmtId="3" fontId="15" fillId="44" borderId="10" xfId="33" applyNumberFormat="1" applyFont="1" applyFill="1" applyBorder="1" applyAlignment="1" applyProtection="1">
      <alignment vertical="center"/>
      <protection/>
    </xf>
    <xf numFmtId="3" fontId="15" fillId="44" borderId="11" xfId="33" applyNumberFormat="1" applyFont="1" applyFill="1" applyBorder="1" applyAlignment="1" applyProtection="1">
      <alignment vertical="center"/>
      <protection/>
    </xf>
    <xf numFmtId="3" fontId="22" fillId="44" borderId="65" xfId="33" applyNumberFormat="1" applyFont="1" applyFill="1" applyBorder="1" applyAlignment="1" applyProtection="1">
      <alignment vertical="center"/>
      <protection/>
    </xf>
    <xf numFmtId="3" fontId="15" fillId="44" borderId="50" xfId="33" applyNumberFormat="1" applyFont="1" applyFill="1" applyBorder="1" applyAlignment="1" applyProtection="1">
      <alignment horizontal="right" vertical="center"/>
      <protection/>
    </xf>
    <xf numFmtId="3" fontId="15" fillId="44" borderId="45" xfId="39" applyNumberFormat="1" applyFont="1" applyFill="1" applyBorder="1" applyAlignment="1" applyProtection="1">
      <alignment vertical="center"/>
      <protection/>
    </xf>
    <xf numFmtId="3" fontId="15" fillId="44" borderId="53" xfId="33" applyNumberFormat="1" applyFont="1" applyFill="1" applyBorder="1" applyAlignment="1" applyProtection="1">
      <alignment vertical="center"/>
      <protection/>
    </xf>
    <xf numFmtId="0" fontId="92" fillId="0" borderId="10" xfId="33" applyFont="1" applyBorder="1" applyAlignment="1">
      <alignment horizontal="center" vertical="center"/>
      <protection/>
    </xf>
    <xf numFmtId="0" fontId="12" fillId="0" borderId="22" xfId="0" applyFont="1" applyBorder="1" applyAlignment="1" applyProtection="1" quotePrefix="1">
      <alignment horizontal="left"/>
      <protection/>
    </xf>
    <xf numFmtId="0" fontId="12" fillId="0" borderId="22" xfId="0" applyFont="1" applyBorder="1" applyAlignment="1" applyProtection="1" quotePrefix="1">
      <alignment horizontal="left"/>
      <protection locked="0"/>
    </xf>
    <xf numFmtId="3" fontId="12" fillId="44" borderId="22" xfId="0" applyNumberFormat="1" applyFont="1" applyFill="1" applyBorder="1" applyAlignment="1" applyProtection="1" quotePrefix="1">
      <alignment/>
      <protection/>
    </xf>
    <xf numFmtId="3" fontId="12" fillId="0" borderId="22" xfId="0" applyNumberFormat="1" applyFont="1" applyBorder="1" applyAlignment="1" applyProtection="1" quotePrefix="1">
      <alignment/>
      <protection/>
    </xf>
    <xf numFmtId="3" fontId="93" fillId="0" borderId="22" xfId="0" applyNumberFormat="1" applyFont="1" applyBorder="1" applyAlignment="1" applyProtection="1" quotePrefix="1">
      <alignment/>
      <protection/>
    </xf>
    <xf numFmtId="0" fontId="15" fillId="0" borderId="10" xfId="33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38" borderId="24" xfId="0" applyFont="1" applyFill="1" applyBorder="1" applyAlignment="1" applyProtection="1">
      <alignment horizontal="center" vertical="center" wrapText="1"/>
      <protection/>
    </xf>
    <xf numFmtId="0" fontId="95" fillId="0" borderId="0" xfId="36" applyFont="1" applyFill="1" applyBorder="1" applyAlignment="1" quotePrefix="1">
      <alignment horizontal="right" vertical="center"/>
      <protection/>
    </xf>
    <xf numFmtId="0" fontId="18" fillId="0" borderId="10" xfId="33" applyFont="1" applyBorder="1" applyAlignment="1" applyProtection="1">
      <alignment horizontal="center" vertical="center"/>
      <protection/>
    </xf>
    <xf numFmtId="3" fontId="43" fillId="44" borderId="10" xfId="33" applyNumberFormat="1" applyFont="1" applyFill="1" applyBorder="1" applyAlignment="1" applyProtection="1" quotePrefix="1">
      <alignment horizontal="center" vertical="center"/>
      <protection/>
    </xf>
    <xf numFmtId="0" fontId="23" fillId="0" borderId="15" xfId="33" applyFont="1" applyBorder="1" applyAlignment="1" applyProtection="1">
      <alignment horizontal="center" vertical="center"/>
      <protection/>
    </xf>
    <xf numFmtId="0" fontId="23" fillId="0" borderId="10" xfId="33" applyFont="1" applyBorder="1" applyAlignment="1" applyProtection="1">
      <alignment horizontal="center" vertical="center"/>
      <protection/>
    </xf>
    <xf numFmtId="0" fontId="15" fillId="39" borderId="0" xfId="33" applyFont="1" applyFill="1" applyBorder="1" applyAlignment="1">
      <alignment vertical="center"/>
      <protection/>
    </xf>
    <xf numFmtId="0" fontId="15" fillId="39" borderId="0" xfId="33" applyFont="1" applyFill="1" applyBorder="1" applyAlignment="1">
      <alignment vertical="center" wrapText="1"/>
      <protection/>
    </xf>
    <xf numFmtId="3" fontId="15" fillId="39" borderId="0" xfId="33" applyNumberFormat="1" applyFont="1" applyFill="1" applyBorder="1" applyAlignment="1">
      <alignment horizontal="right" vertical="center"/>
      <protection/>
    </xf>
    <xf numFmtId="3" fontId="15" fillId="39" borderId="0" xfId="33" applyNumberFormat="1" applyFont="1" applyFill="1" applyBorder="1" applyAlignment="1">
      <alignment horizontal="center" vertical="center"/>
      <protection/>
    </xf>
    <xf numFmtId="14" fontId="15" fillId="39" borderId="0" xfId="33" applyNumberFormat="1" applyFont="1" applyFill="1" applyBorder="1" applyAlignment="1" applyProtection="1" quotePrefix="1">
      <alignment horizontal="center" vertical="center"/>
      <protection/>
    </xf>
    <xf numFmtId="14" fontId="15" fillId="39" borderId="0" xfId="33" applyNumberFormat="1" applyFont="1" applyFill="1" applyBorder="1" applyAlignment="1" applyProtection="1">
      <alignment horizontal="center" vertical="center"/>
      <protection/>
    </xf>
    <xf numFmtId="0" fontId="15" fillId="39" borderId="0" xfId="33" applyFont="1" applyFill="1" applyBorder="1" applyAlignment="1" quotePrefix="1">
      <alignment vertical="center"/>
      <protection/>
    </xf>
    <xf numFmtId="49" fontId="15" fillId="39" borderId="0" xfId="33" applyNumberFormat="1" applyFont="1" applyFill="1" applyBorder="1" applyAlignment="1" applyProtection="1">
      <alignment horizontal="center" vertical="center"/>
      <protection/>
    </xf>
    <xf numFmtId="3" fontId="15" fillId="39" borderId="0" xfId="33" applyNumberFormat="1" applyFont="1" applyFill="1" applyBorder="1" applyAlignment="1" quotePrefix="1">
      <alignment horizontal="right" vertical="center"/>
      <protection/>
    </xf>
    <xf numFmtId="217" fontId="18" fillId="39" borderId="0" xfId="33" applyNumberFormat="1" applyFont="1" applyFill="1" applyBorder="1" applyAlignment="1">
      <alignment horizontal="center" vertical="center"/>
      <protection/>
    </xf>
    <xf numFmtId="0" fontId="36" fillId="39" borderId="0" xfId="0" applyFont="1" applyFill="1" applyBorder="1" applyAlignment="1">
      <alignment horizontal="right" wrapText="1"/>
    </xf>
    <xf numFmtId="3" fontId="15" fillId="39" borderId="0" xfId="33" applyNumberFormat="1" applyFont="1" applyFill="1" applyBorder="1" applyAlignment="1" applyProtection="1">
      <alignment horizontal="right" vertical="center"/>
      <protection locked="0"/>
    </xf>
    <xf numFmtId="0" fontId="15" fillId="39" borderId="0" xfId="33" applyFont="1" applyFill="1" applyBorder="1" applyAlignment="1">
      <alignment horizontal="center" vertical="center"/>
      <protection/>
    </xf>
    <xf numFmtId="0" fontId="15" fillId="39" borderId="0" xfId="33" applyFont="1" applyFill="1" applyBorder="1" applyAlignment="1">
      <alignment horizontal="center" vertical="center" wrapText="1"/>
      <protection/>
    </xf>
    <xf numFmtId="0" fontId="15" fillId="39" borderId="0" xfId="33" applyFont="1" applyFill="1" applyBorder="1" applyAlignment="1">
      <alignment horizontal="center"/>
      <protection/>
    </xf>
    <xf numFmtId="0" fontId="15" fillId="39" borderId="0" xfId="33" applyFont="1" applyFill="1" applyBorder="1" applyAlignment="1">
      <alignment horizontal="center" vertical="top"/>
      <protection/>
    </xf>
    <xf numFmtId="0" fontId="15" fillId="39" borderId="0" xfId="33" applyFont="1" applyFill="1" applyBorder="1" applyAlignment="1">
      <alignment vertical="top" wrapText="1"/>
      <protection/>
    </xf>
    <xf numFmtId="3" fontId="15" fillId="39" borderId="0" xfId="33" applyNumberFormat="1" applyFont="1" applyFill="1" applyBorder="1" applyAlignment="1">
      <alignment horizontal="center"/>
      <protection/>
    </xf>
    <xf numFmtId="3" fontId="15" fillId="39" borderId="0" xfId="33" applyNumberFormat="1" applyFont="1" applyFill="1" applyBorder="1" applyAlignment="1" applyProtection="1">
      <alignment horizontal="right" vertical="center"/>
      <protection/>
    </xf>
    <xf numFmtId="3" fontId="15" fillId="39" borderId="0" xfId="0" applyNumberFormat="1" applyFont="1" applyFill="1" applyBorder="1" applyAlignment="1" applyProtection="1">
      <alignment horizontal="right" vertical="center"/>
      <protection/>
    </xf>
    <xf numFmtId="0" fontId="30" fillId="39" borderId="0" xfId="33" applyFont="1" applyFill="1" applyBorder="1">
      <alignment/>
      <protection/>
    </xf>
    <xf numFmtId="0" fontId="15" fillId="39" borderId="0" xfId="33" applyFont="1" applyFill="1" applyBorder="1" applyAlignment="1">
      <alignment vertical="top"/>
      <protection/>
    </xf>
    <xf numFmtId="3" fontId="15" fillId="39" borderId="0" xfId="33" applyNumberFormat="1" applyFont="1" applyFill="1" applyBorder="1" applyAlignment="1">
      <alignment horizontal="right"/>
      <protection/>
    </xf>
    <xf numFmtId="0" fontId="15" fillId="41" borderId="0" xfId="33" applyFont="1" applyFill="1" applyAlignment="1">
      <alignment horizontal="center" vertical="center"/>
      <protection/>
    </xf>
    <xf numFmtId="0" fontId="15" fillId="0" borderId="0" xfId="33" applyFont="1" applyAlignment="1" applyProtection="1">
      <alignment vertical="center" wrapText="1"/>
      <protection/>
    </xf>
    <xf numFmtId="0" fontId="15" fillId="0" borderId="0" xfId="33" applyFont="1" applyFill="1" applyBorder="1" applyAlignment="1" applyProtection="1">
      <alignment vertical="center" wrapText="1"/>
      <protection/>
    </xf>
    <xf numFmtId="3" fontId="15" fillId="0" borderId="0" xfId="33" applyNumberFormat="1" applyFont="1" applyFill="1" applyBorder="1" applyAlignment="1" applyProtection="1">
      <alignment horizontal="center" vertical="center"/>
      <protection/>
    </xf>
    <xf numFmtId="14" fontId="15" fillId="0" borderId="0" xfId="33" applyNumberFormat="1" applyFont="1" applyFill="1" applyBorder="1" applyAlignment="1" applyProtection="1" quotePrefix="1">
      <alignment horizontal="center" vertical="center"/>
      <protection/>
    </xf>
    <xf numFmtId="14" fontId="15" fillId="0" borderId="0" xfId="33" applyNumberFormat="1" applyFont="1" applyFill="1" applyBorder="1" applyAlignment="1" applyProtection="1">
      <alignment horizontal="center" vertical="center"/>
      <protection/>
    </xf>
    <xf numFmtId="0" fontId="15" fillId="0" borderId="0" xfId="33" applyFont="1" applyFill="1" applyBorder="1" applyAlignment="1" applyProtection="1" quotePrefix="1">
      <alignment vertical="center"/>
      <protection/>
    </xf>
    <xf numFmtId="49" fontId="15" fillId="0" borderId="0" xfId="33" applyNumberFormat="1" applyFont="1" applyFill="1" applyBorder="1" applyAlignment="1" applyProtection="1">
      <alignment horizontal="center" vertical="center"/>
      <protection/>
    </xf>
    <xf numFmtId="3" fontId="15" fillId="0" borderId="0" xfId="33" applyNumberFormat="1" applyFont="1" applyFill="1" applyBorder="1" applyAlignment="1" applyProtection="1" quotePrefix="1">
      <alignment horizontal="right" vertical="center"/>
      <protection/>
    </xf>
    <xf numFmtId="217" fontId="18" fillId="45" borderId="30" xfId="33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horizontal="right" wrapText="1"/>
      <protection/>
    </xf>
    <xf numFmtId="0" fontId="15" fillId="0" borderId="14" xfId="33" applyFont="1" applyFill="1" applyBorder="1" applyAlignment="1" applyProtection="1" quotePrefix="1">
      <alignment horizontal="center" vertical="center"/>
      <protection/>
    </xf>
    <xf numFmtId="0" fontId="15" fillId="0" borderId="14" xfId="33" applyFont="1" applyFill="1" applyBorder="1" applyAlignment="1" applyProtection="1">
      <alignment vertical="center"/>
      <protection/>
    </xf>
    <xf numFmtId="0" fontId="15" fillId="0" borderId="14" xfId="33" applyFont="1" applyFill="1" applyBorder="1" applyAlignment="1" applyProtection="1" quotePrefix="1">
      <alignment horizontal="center" vertical="center" wrapText="1"/>
      <protection/>
    </xf>
    <xf numFmtId="0" fontId="15" fillId="0" borderId="10" xfId="33" applyFont="1" applyFill="1" applyBorder="1" applyAlignment="1" applyProtection="1">
      <alignment horizontal="center" vertical="center"/>
      <protection/>
    </xf>
    <xf numFmtId="0" fontId="15" fillId="0" borderId="19" xfId="33" applyFont="1" applyFill="1" applyBorder="1" applyAlignment="1" applyProtection="1" quotePrefix="1">
      <alignment horizontal="center" vertical="center" wrapText="1"/>
      <protection/>
    </xf>
    <xf numFmtId="0" fontId="15" fillId="0" borderId="16" xfId="33" applyFont="1" applyFill="1" applyBorder="1" applyAlignment="1" applyProtection="1" quotePrefix="1">
      <alignment horizontal="center" vertical="center" wrapText="1"/>
      <protection/>
    </xf>
    <xf numFmtId="3" fontId="4" fillId="0" borderId="24" xfId="0" applyNumberFormat="1" applyFont="1" applyBorder="1" applyAlignment="1" applyProtection="1">
      <alignment horizontal="center" vertical="center" wrapText="1"/>
      <protection/>
    </xf>
    <xf numFmtId="0" fontId="4" fillId="44" borderId="24" xfId="0" applyFont="1" applyFill="1" applyBorder="1" applyAlignment="1" applyProtection="1">
      <alignment horizontal="center" vertical="center" wrapText="1"/>
      <protection/>
    </xf>
    <xf numFmtId="0" fontId="92" fillId="0" borderId="10" xfId="33" applyFont="1" applyBorder="1" applyAlignment="1" applyProtection="1">
      <alignment horizontal="center" vertical="center"/>
      <protection/>
    </xf>
    <xf numFmtId="0" fontId="15" fillId="0" borderId="24" xfId="33" applyFont="1" applyFill="1" applyBorder="1" applyAlignment="1" applyProtection="1" quotePrefix="1">
      <alignment horizontal="left" vertical="center"/>
      <protection/>
    </xf>
    <xf numFmtId="0" fontId="15" fillId="0" borderId="31" xfId="33" applyFont="1" applyFill="1" applyBorder="1" applyAlignment="1" applyProtection="1">
      <alignment horizontal="center" vertical="center"/>
      <protection/>
    </xf>
    <xf numFmtId="0" fontId="15" fillId="0" borderId="24" xfId="33" applyFont="1" applyFill="1" applyBorder="1" applyAlignment="1" applyProtection="1" quotePrefix="1">
      <alignment horizontal="left" vertical="center" wrapText="1"/>
      <protection/>
    </xf>
    <xf numFmtId="3" fontId="43" fillId="44" borderId="10" xfId="33" applyNumberFormat="1" applyFont="1" applyFill="1" applyBorder="1" applyAlignment="1" applyProtection="1" quotePrefix="1">
      <alignment horizontal="center" vertical="center"/>
      <protection/>
    </xf>
    <xf numFmtId="0" fontId="15" fillId="0" borderId="20" xfId="33" applyFont="1" applyFill="1" applyBorder="1" applyAlignment="1" applyProtection="1">
      <alignment vertical="center"/>
      <protection/>
    </xf>
    <xf numFmtId="196" fontId="15" fillId="0" borderId="54" xfId="33" applyNumberFormat="1" applyFont="1" applyFill="1" applyBorder="1" applyAlignment="1" applyProtection="1" quotePrefix="1">
      <alignment horizontal="center" vertical="center"/>
      <protection/>
    </xf>
    <xf numFmtId="196" fontId="15" fillId="0" borderId="19" xfId="33" applyNumberFormat="1" applyFont="1" applyFill="1" applyBorder="1" applyAlignment="1" applyProtection="1" quotePrefix="1">
      <alignment horizontal="center" vertical="center" wrapText="1"/>
      <protection/>
    </xf>
    <xf numFmtId="3" fontId="15" fillId="0" borderId="19" xfId="33" applyNumberFormat="1" applyFont="1" applyFill="1" applyBorder="1" applyAlignment="1" applyProtection="1">
      <alignment horizontal="right" vertical="center"/>
      <protection locked="0"/>
    </xf>
    <xf numFmtId="3" fontId="15" fillId="0" borderId="19" xfId="33" applyNumberFormat="1" applyFont="1" applyBorder="1" applyAlignment="1" applyProtection="1">
      <alignment horizontal="right" vertical="center"/>
      <protection locked="0"/>
    </xf>
    <xf numFmtId="3" fontId="15" fillId="44" borderId="19" xfId="33" applyNumberFormat="1" applyFont="1" applyFill="1" applyBorder="1" applyAlignment="1" applyProtection="1">
      <alignment horizontal="right" vertical="center"/>
      <protection/>
    </xf>
    <xf numFmtId="3" fontId="15" fillId="0" borderId="19" xfId="33" applyNumberFormat="1" applyFont="1" applyBorder="1" applyAlignment="1" applyProtection="1">
      <alignment horizontal="right" vertical="center"/>
      <protection/>
    </xf>
    <xf numFmtId="0" fontId="15" fillId="0" borderId="0" xfId="33" applyFont="1" applyBorder="1" applyAlignment="1" applyProtection="1">
      <alignment vertical="center"/>
      <protection/>
    </xf>
    <xf numFmtId="196" fontId="15" fillId="0" borderId="0" xfId="33" applyNumberFormat="1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vertical="center"/>
      <protection locked="0"/>
    </xf>
    <xf numFmtId="0" fontId="18" fillId="33" borderId="0" xfId="33" applyFont="1" applyFill="1" applyAlignment="1" applyProtection="1">
      <alignment vertical="center" wrapText="1"/>
      <protection locked="0"/>
    </xf>
    <xf numFmtId="0" fontId="17" fillId="0" borderId="0" xfId="33" applyFont="1" applyAlignment="1" applyProtection="1">
      <alignment vertical="center" wrapText="1"/>
      <protection locked="0"/>
    </xf>
    <xf numFmtId="0" fontId="15" fillId="0" borderId="28" xfId="33" applyFont="1" applyBorder="1" applyAlignment="1" applyProtection="1">
      <alignment horizontal="center" vertical="center"/>
      <protection/>
    </xf>
    <xf numFmtId="0" fontId="15" fillId="0" borderId="48" xfId="33" applyFont="1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19" fillId="0" borderId="51" xfId="36" applyFont="1" applyFill="1" applyBorder="1" applyAlignment="1">
      <alignment vertical="center" wrapText="1"/>
      <protection/>
    </xf>
    <xf numFmtId="0" fontId="26" fillId="0" borderId="51" xfId="33" applyFont="1" applyBorder="1" applyAlignment="1">
      <alignment vertical="center" wrapText="1"/>
      <protection/>
    </xf>
    <xf numFmtId="0" fontId="15" fillId="0" borderId="0" xfId="33" applyFont="1" applyAlignment="1">
      <alignment horizontal="left" vertical="center" wrapText="1"/>
      <protection/>
    </xf>
    <xf numFmtId="0" fontId="17" fillId="0" borderId="0" xfId="33" applyFont="1" applyAlignment="1">
      <alignment vertical="center" wrapText="1"/>
      <protection/>
    </xf>
    <xf numFmtId="0" fontId="18" fillId="0" borderId="0" xfId="33" applyFont="1" applyAlignment="1">
      <alignment vertical="center" wrapText="1"/>
      <protection/>
    </xf>
    <xf numFmtId="0" fontId="19" fillId="0" borderId="51" xfId="36" applyFont="1" applyFill="1" applyBorder="1" applyAlignment="1">
      <alignment horizontal="left" vertical="center"/>
      <protection/>
    </xf>
    <xf numFmtId="0" fontId="19" fillId="0" borderId="51" xfId="36" applyFont="1" applyFill="1" applyBorder="1" applyAlignment="1" quotePrefix="1">
      <alignment horizontal="left" vertical="center" wrapText="1"/>
      <protection/>
    </xf>
    <xf numFmtId="0" fontId="26" fillId="0" borderId="51" xfId="33" applyFont="1" applyBorder="1" applyAlignment="1">
      <alignment horizontal="left" vertical="center" wrapText="1"/>
      <protection/>
    </xf>
    <xf numFmtId="0" fontId="19" fillId="0" borderId="21" xfId="36" applyFont="1" applyFill="1" applyBorder="1" applyAlignment="1" quotePrefix="1">
      <alignment horizontal="left" vertical="center"/>
      <protection/>
    </xf>
    <xf numFmtId="0" fontId="15" fillId="0" borderId="0" xfId="33" applyFont="1" applyFill="1" applyBorder="1" applyAlignment="1" applyProtection="1">
      <alignment horizontal="left" vertical="center" wrapText="1"/>
      <protection/>
    </xf>
    <xf numFmtId="0" fontId="17" fillId="0" borderId="0" xfId="33" applyFont="1" applyFill="1" applyBorder="1" applyAlignment="1" applyProtection="1">
      <alignment vertical="center" wrapText="1"/>
      <protection/>
    </xf>
    <xf numFmtId="0" fontId="18" fillId="0" borderId="0" xfId="33" applyFont="1" applyFill="1" applyBorder="1" applyAlignment="1" applyProtection="1">
      <alignment vertical="center" wrapText="1"/>
      <protection/>
    </xf>
    <xf numFmtId="0" fontId="19" fillId="0" borderId="51" xfId="33" applyFont="1" applyFill="1" applyBorder="1" applyAlignment="1">
      <alignment horizontal="left" vertical="center"/>
      <protection/>
    </xf>
    <xf numFmtId="0" fontId="19" fillId="0" borderId="51" xfId="33" applyFont="1" applyFill="1" applyBorder="1" applyAlignment="1">
      <alignment horizontal="left" vertical="center" wrapText="1"/>
      <protection/>
    </xf>
    <xf numFmtId="0" fontId="19" fillId="0" borderId="52" xfId="33" applyFont="1" applyFill="1" applyBorder="1" applyAlignment="1">
      <alignment horizontal="left" vertical="center" wrapText="1"/>
      <protection/>
    </xf>
    <xf numFmtId="0" fontId="19" fillId="0" borderId="33" xfId="36" applyFont="1" applyFill="1" applyBorder="1" applyAlignment="1" quotePrefix="1">
      <alignment horizontal="left" vertical="center" wrapText="1"/>
      <protection/>
    </xf>
    <xf numFmtId="0" fontId="26" fillId="0" borderId="33" xfId="33" applyFont="1" applyBorder="1" applyAlignment="1">
      <alignment horizontal="left" vertical="center" wrapText="1"/>
      <protection/>
    </xf>
    <xf numFmtId="0" fontId="19" fillId="0" borderId="51" xfId="33" applyFont="1" applyFill="1" applyBorder="1" applyAlignment="1">
      <alignment vertical="center" wrapText="1"/>
      <protection/>
    </xf>
    <xf numFmtId="0" fontId="19" fillId="0" borderId="33" xfId="36" applyFont="1" applyFill="1" applyBorder="1" applyAlignment="1">
      <alignment horizontal="left" vertical="center"/>
      <protection/>
    </xf>
    <xf numFmtId="0" fontId="19" fillId="0" borderId="21" xfId="36" applyFont="1" applyFill="1" applyBorder="1" applyAlignment="1">
      <alignment vertical="center" wrapText="1"/>
      <protection/>
    </xf>
    <xf numFmtId="0" fontId="19" fillId="0" borderId="21" xfId="36" applyFont="1" applyFill="1" applyBorder="1" applyAlignment="1">
      <alignment horizontal="left" vertical="center" wrapText="1"/>
      <protection/>
    </xf>
    <xf numFmtId="0" fontId="26" fillId="0" borderId="21" xfId="33" applyFont="1" applyBorder="1" applyAlignment="1">
      <alignment horizontal="left" vertical="center" wrapText="1"/>
      <protection/>
    </xf>
    <xf numFmtId="0" fontId="19" fillId="0" borderId="51" xfId="36" applyFont="1" applyFill="1" applyBorder="1" applyAlignment="1">
      <alignment horizontal="left" vertical="center" wrapText="1"/>
      <protection/>
    </xf>
    <xf numFmtId="0" fontId="19" fillId="0" borderId="33" xfId="36" applyFont="1" applyFill="1" applyBorder="1" applyAlignment="1">
      <alignment horizontal="left" vertical="center" wrapText="1"/>
      <protection/>
    </xf>
    <xf numFmtId="0" fontId="26" fillId="0" borderId="21" xfId="33" applyFont="1" applyBorder="1" applyAlignment="1">
      <alignment vertical="center" wrapText="1"/>
      <protection/>
    </xf>
    <xf numFmtId="0" fontId="19" fillId="0" borderId="0" xfId="36" applyFont="1" applyFill="1" applyBorder="1" applyAlignment="1" quotePrefix="1">
      <alignment horizontal="left" vertical="center" wrapText="1"/>
      <protection/>
    </xf>
    <xf numFmtId="0" fontId="26" fillId="0" borderId="0" xfId="33" applyFont="1" applyBorder="1" applyAlignment="1">
      <alignment horizontal="left" vertical="center" wrapText="1"/>
      <protection/>
    </xf>
    <xf numFmtId="0" fontId="19" fillId="0" borderId="51" xfId="36" applyFont="1" applyFill="1" applyBorder="1" applyAlignment="1">
      <alignment horizontal="left" wrapText="1"/>
      <protection/>
    </xf>
    <xf numFmtId="0" fontId="19" fillId="0" borderId="85" xfId="33" applyFont="1" applyFill="1" applyBorder="1" applyAlignment="1">
      <alignment vertical="center" wrapText="1"/>
      <protection/>
    </xf>
    <xf numFmtId="0" fontId="26" fillId="0" borderId="85" xfId="33" applyFont="1" applyBorder="1" applyAlignment="1">
      <alignment vertical="center" wrapText="1"/>
      <protection/>
    </xf>
    <xf numFmtId="0" fontId="19" fillId="0" borderId="48" xfId="36" applyFont="1" applyFill="1" applyBorder="1" applyAlignment="1" quotePrefix="1">
      <alignment horizontal="left" vertical="center" wrapText="1"/>
      <protection/>
    </xf>
    <xf numFmtId="0" fontId="26" fillId="0" borderId="48" xfId="33" applyFont="1" applyBorder="1" applyAlignment="1">
      <alignment horizontal="left" vertical="center" wrapText="1"/>
      <protection/>
    </xf>
    <xf numFmtId="0" fontId="19" fillId="0" borderId="0" xfId="36" applyFont="1" applyFill="1" applyBorder="1" applyAlignment="1" quotePrefix="1">
      <alignment horizontal="left" vertical="center"/>
      <protection/>
    </xf>
    <xf numFmtId="0" fontId="19" fillId="0" borderId="21" xfId="36" applyFont="1" applyFill="1" applyBorder="1" applyAlignment="1" quotePrefix="1">
      <alignment horizontal="left" wrapText="1"/>
      <protection/>
    </xf>
    <xf numFmtId="0" fontId="26" fillId="0" borderId="21" xfId="33" applyFont="1" applyBorder="1" applyAlignment="1">
      <alignment horizontal="left" wrapText="1"/>
      <protection/>
    </xf>
    <xf numFmtId="0" fontId="18" fillId="39" borderId="0" xfId="33" applyFont="1" applyFill="1" applyBorder="1" applyAlignment="1">
      <alignment vertical="center" wrapText="1"/>
      <protection/>
    </xf>
    <xf numFmtId="0" fontId="17" fillId="39" borderId="0" xfId="33" applyFont="1" applyFill="1" applyBorder="1" applyAlignment="1">
      <alignment vertical="center" wrapText="1"/>
      <protection/>
    </xf>
    <xf numFmtId="196" fontId="15" fillId="39" borderId="0" xfId="33" applyNumberFormat="1" applyFont="1" applyFill="1" applyBorder="1" applyAlignment="1">
      <alignment horizontal="left" wrapText="1"/>
      <protection/>
    </xf>
    <xf numFmtId="0" fontId="19" fillId="0" borderId="51" xfId="36" applyFont="1" applyFill="1" applyBorder="1" applyAlignment="1" quotePrefix="1">
      <alignment horizontal="left" vertical="center"/>
      <protection/>
    </xf>
    <xf numFmtId="0" fontId="19" fillId="0" borderId="85" xfId="36" applyFont="1" applyFill="1" applyBorder="1" applyAlignment="1" quotePrefix="1">
      <alignment horizontal="left" vertical="center" wrapText="1"/>
      <protection/>
    </xf>
    <xf numFmtId="0" fontId="26" fillId="0" borderId="85" xfId="33" applyFont="1" applyBorder="1" applyAlignment="1">
      <alignment horizontal="left" vertical="center" wrapText="1"/>
      <protection/>
    </xf>
    <xf numFmtId="0" fontId="19" fillId="0" borderId="51" xfId="33" applyFont="1" applyFill="1" applyBorder="1" applyAlignment="1">
      <alignment wrapText="1"/>
      <protection/>
    </xf>
    <xf numFmtId="0" fontId="26" fillId="0" borderId="51" xfId="33" applyFont="1" applyBorder="1" applyAlignment="1">
      <alignment wrapText="1"/>
      <protection/>
    </xf>
    <xf numFmtId="0" fontId="19" fillId="0" borderId="67" xfId="33" applyFont="1" applyFill="1" applyBorder="1" applyAlignment="1">
      <alignment horizontal="left" vertical="center"/>
      <protection/>
    </xf>
    <xf numFmtId="0" fontId="15" fillId="39" borderId="0" xfId="33" applyFont="1" applyFill="1" applyBorder="1" applyAlignment="1">
      <alignment horizontal="left" vertical="center" wrapText="1"/>
      <protection/>
    </xf>
    <xf numFmtId="0" fontId="19" fillId="0" borderId="21" xfId="33" applyFont="1" applyFill="1" applyBorder="1" applyAlignment="1">
      <alignment horizontal="left"/>
      <protection/>
    </xf>
    <xf numFmtId="0" fontId="19" fillId="0" borderId="51" xfId="33" applyFont="1" applyFill="1" applyBorder="1" applyAlignment="1">
      <alignment horizontal="left"/>
      <protection/>
    </xf>
    <xf numFmtId="0" fontId="19" fillId="0" borderId="33" xfId="33" applyFont="1" applyFill="1" applyBorder="1" applyAlignment="1">
      <alignment horizontal="left"/>
      <protection/>
    </xf>
    <xf numFmtId="0" fontId="19" fillId="0" borderId="21" xfId="33" applyFont="1" applyFill="1" applyBorder="1" applyAlignment="1">
      <alignment horizontal="left" vertical="center"/>
      <protection/>
    </xf>
    <xf numFmtId="0" fontId="19" fillId="0" borderId="33" xfId="33" applyFont="1" applyFill="1" applyBorder="1" applyAlignment="1">
      <alignment horizontal="left" vertical="center"/>
      <protection/>
    </xf>
    <xf numFmtId="0" fontId="19" fillId="0" borderId="0" xfId="33" applyFont="1" applyFill="1" applyBorder="1" applyAlignment="1">
      <alignment vertical="center" wrapText="1"/>
      <protection/>
    </xf>
    <xf numFmtId="0" fontId="26" fillId="0" borderId="0" xfId="33" applyFont="1" applyBorder="1" applyAlignment="1">
      <alignment vertical="center" wrapText="1"/>
      <protection/>
    </xf>
    <xf numFmtId="0" fontId="19" fillId="0" borderId="0" xfId="33" applyFont="1" applyFill="1" applyBorder="1" applyAlignment="1">
      <alignment horizontal="left" vertical="center"/>
      <protection/>
    </xf>
    <xf numFmtId="0" fontId="19" fillId="0" borderId="21" xfId="36" applyFont="1" applyFill="1" applyBorder="1" applyAlignment="1">
      <alignment horizontal="left" vertical="center"/>
      <protection/>
    </xf>
    <xf numFmtId="0" fontId="19" fillId="0" borderId="60" xfId="33" applyFont="1" applyFill="1" applyBorder="1" applyAlignment="1">
      <alignment horizontal="left" vertical="center"/>
      <protection/>
    </xf>
    <xf numFmtId="0" fontId="18" fillId="0" borderId="14" xfId="33" applyFont="1" applyFill="1" applyBorder="1" applyAlignment="1" applyProtection="1">
      <alignment horizontal="center" vertical="center" wrapText="1"/>
      <protection/>
    </xf>
    <xf numFmtId="0" fontId="45" fillId="0" borderId="19" xfId="33" applyFont="1" applyFill="1" applyBorder="1" applyAlignment="1" applyProtection="1">
      <alignment horizontal="center" vertical="center" wrapText="1"/>
      <protection/>
    </xf>
    <xf numFmtId="0" fontId="18" fillId="0" borderId="14" xfId="33" applyFont="1" applyFill="1" applyBorder="1" applyAlignment="1">
      <alignment horizontal="center" vertical="center" wrapText="1"/>
      <protection/>
    </xf>
    <xf numFmtId="0" fontId="18" fillId="0" borderId="19" xfId="33" applyFont="1" applyFill="1" applyBorder="1" applyAlignment="1">
      <alignment horizontal="center" vertical="center" wrapText="1"/>
      <protection/>
    </xf>
    <xf numFmtId="0" fontId="18" fillId="0" borderId="19" xfId="33" applyFont="1" applyFill="1" applyBorder="1" applyAlignment="1" applyProtection="1">
      <alignment horizontal="center" vertical="center" wrapText="1"/>
      <protection/>
    </xf>
    <xf numFmtId="0" fontId="44" fillId="38" borderId="14" xfId="33" applyFont="1" applyFill="1" applyBorder="1" applyAlignment="1">
      <alignment horizontal="center" vertical="center"/>
      <protection/>
    </xf>
    <xf numFmtId="0" fontId="44" fillId="38" borderId="19" xfId="33" applyFont="1" applyFill="1" applyBorder="1" applyAlignment="1">
      <alignment horizontal="center" vertical="center"/>
      <protection/>
    </xf>
    <xf numFmtId="0" fontId="19" fillId="0" borderId="33" xfId="36" applyFont="1" applyFill="1" applyBorder="1" applyAlignment="1" quotePrefix="1">
      <alignment horizontal="left" vertical="center"/>
      <protection/>
    </xf>
    <xf numFmtId="0" fontId="19" fillId="0" borderId="60" xfId="36" applyFont="1" applyFill="1" applyBorder="1" applyAlignment="1" quotePrefix="1">
      <alignment horizontal="left" vertical="center"/>
      <protection/>
    </xf>
    <xf numFmtId="0" fontId="19" fillId="0" borderId="0" xfId="36" applyFont="1" applyFill="1" applyBorder="1" applyAlignment="1">
      <alignment horizontal="left" vertical="center"/>
      <protection/>
    </xf>
    <xf numFmtId="0" fontId="19" fillId="0" borderId="85" xfId="36" applyFont="1" applyFill="1" applyBorder="1" applyAlignment="1">
      <alignment vertical="center" wrapText="1"/>
      <protection/>
    </xf>
    <xf numFmtId="0" fontId="15" fillId="0" borderId="0" xfId="0" applyFont="1" applyAlignment="1" quotePrefix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9" fillId="0" borderId="85" xfId="36" applyFont="1" applyFill="1" applyBorder="1" applyAlignment="1" quotePrefix="1">
      <alignment horizontal="left" vertical="center"/>
      <protection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5" fillId="0" borderId="15" xfId="33" applyFont="1" applyFill="1" applyBorder="1" applyAlignment="1" applyProtection="1">
      <alignment horizontal="center" vertical="center" wrapText="1"/>
      <protection/>
    </xf>
    <xf numFmtId="0" fontId="26" fillId="0" borderId="49" xfId="33" applyFont="1" applyBorder="1" applyAlignment="1">
      <alignment vertical="center" wrapText="1"/>
      <protection/>
    </xf>
    <xf numFmtId="0" fontId="19" fillId="0" borderId="71" xfId="33" applyFont="1" applyFill="1" applyBorder="1" applyAlignment="1">
      <alignment horizontal="left" vertic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EBK_PROJECT_2001-last" xfId="36"/>
    <cellStyle name="Normal_EBK-2002-draft" xfId="37"/>
    <cellStyle name="Normal_MAKET" xfId="38"/>
    <cellStyle name="Normal_Sheet1" xfId="39"/>
    <cellStyle name="Normal_Sheet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Percent" xfId="66"/>
    <cellStyle name="Свързана клетка" xfId="67"/>
    <cellStyle name="Сума" xfId="68"/>
  </cellStyles>
  <dxfs count="1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</dxf>
    <dxf/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150"/>
  <sheetViews>
    <sheetView zoomScale="60" zoomScaleNormal="60" zoomScalePageLayoutView="0" workbookViewId="0" topLeftCell="A81">
      <selection activeCell="C111" sqref="C111"/>
    </sheetView>
  </sheetViews>
  <sheetFormatPr defaultColWidth="9.00390625" defaultRowHeight="12.75"/>
  <cols>
    <col min="1" max="1" width="5.625" style="1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0.625" style="11" customWidth="1"/>
    <col min="10" max="10" width="12.875" style="11" customWidth="1"/>
    <col min="11" max="11" width="13.75390625" style="11" hidden="1" customWidth="1"/>
    <col min="12" max="12" width="14.375" style="11" hidden="1" customWidth="1"/>
    <col min="13" max="13" width="14.375" style="11" customWidth="1"/>
    <col min="14" max="14" width="13.375" style="11" hidden="1" customWidth="1"/>
    <col min="15" max="15" width="11.125" style="11" hidden="1" customWidth="1"/>
    <col min="16" max="16" width="11.125" style="11" customWidth="1"/>
    <col min="17" max="17" width="16.25390625" style="11" hidden="1" customWidth="1"/>
    <col min="18" max="18" width="15.00390625" style="11" hidden="1" customWidth="1"/>
    <col min="19" max="19" width="15.00390625" style="13" customWidth="1"/>
    <col min="20" max="20" width="15.75390625" style="11" hidden="1" customWidth="1"/>
    <col min="21" max="21" width="15.25390625" style="11" hidden="1" customWidth="1"/>
    <col min="22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899" t="str">
        <f>OTCHET!B12</f>
        <v>ОБЩИНА ПЛОВДИВ</v>
      </c>
      <c r="C3" s="900"/>
      <c r="D3" s="900"/>
    </row>
    <row r="4" spans="2:5" ht="15.75">
      <c r="B4" s="9" t="s">
        <v>1813</v>
      </c>
      <c r="C4" s="9"/>
      <c r="D4" s="9"/>
      <c r="E4" s="66"/>
    </row>
    <row r="5" spans="2:4" ht="18" customHeight="1">
      <c r="B5" s="5"/>
      <c r="C5" s="5"/>
      <c r="D5" s="5"/>
    </row>
    <row r="6" spans="2:4" ht="20.25">
      <c r="B6" s="6" t="s">
        <v>983</v>
      </c>
      <c r="C6" s="6"/>
      <c r="D6" s="6"/>
    </row>
    <row r="7" spans="2:4" ht="29.25" customHeight="1">
      <c r="B7" s="6" t="s">
        <v>927</v>
      </c>
      <c r="C7" s="6"/>
      <c r="D7" s="6"/>
    </row>
    <row r="8" spans="2:9" ht="30.75" customHeight="1" thickBot="1">
      <c r="B8" s="16" t="s">
        <v>307</v>
      </c>
      <c r="C8" s="16"/>
      <c r="D8" s="16"/>
      <c r="E8" s="17"/>
      <c r="F8" s="17"/>
      <c r="G8" s="17"/>
      <c r="H8" s="17"/>
      <c r="I8" s="17"/>
    </row>
    <row r="9" spans="2:8" ht="30.75" customHeight="1" thickTop="1">
      <c r="B9" s="6"/>
      <c r="C9" s="6"/>
      <c r="D9" s="6"/>
      <c r="E9" s="18"/>
      <c r="F9" s="18"/>
      <c r="G9" s="18"/>
      <c r="H9" s="18"/>
    </row>
    <row r="10" spans="2:8" ht="18.75" thickBot="1">
      <c r="B10" s="7"/>
      <c r="C10" s="7"/>
      <c r="D10" s="7"/>
      <c r="E10" s="13" t="s">
        <v>925</v>
      </c>
      <c r="G10" s="13" t="s">
        <v>934</v>
      </c>
      <c r="H10" s="13" t="s">
        <v>935</v>
      </c>
    </row>
    <row r="11" spans="2:16" ht="23.25" customHeight="1" thickBot="1">
      <c r="B11" s="8" t="s">
        <v>1814</v>
      </c>
      <c r="C11" s="8"/>
      <c r="D11" s="8"/>
      <c r="E11" s="235" t="str">
        <f>OTCHET!F12</f>
        <v>6609</v>
      </c>
      <c r="F11" s="19" t="s">
        <v>929</v>
      </c>
      <c r="G11" s="234">
        <f>OTCHET!E9</f>
        <v>41640</v>
      </c>
      <c r="H11" s="234">
        <f>OTCHET!F9</f>
        <v>42004</v>
      </c>
      <c r="M11" s="20"/>
      <c r="N11" s="20"/>
      <c r="O11" s="20"/>
      <c r="P11" s="20"/>
    </row>
    <row r="12" spans="2:16" ht="23.25" customHeight="1" thickBot="1" thickTop="1">
      <c r="B12" s="9" t="s">
        <v>1062</v>
      </c>
      <c r="C12" s="236" t="s">
        <v>90</v>
      </c>
      <c r="D12" s="135"/>
      <c r="E12" s="520">
        <f>OTCHET!E17</f>
        <v>42</v>
      </c>
      <c r="F12" s="19"/>
      <c r="M12" s="20"/>
      <c r="N12" s="20"/>
      <c r="O12" s="20"/>
      <c r="P12" s="20"/>
    </row>
    <row r="13" spans="2:16" ht="23.25" customHeight="1" thickTop="1">
      <c r="B13" s="5"/>
      <c r="C13" s="5"/>
      <c r="D13" s="5"/>
      <c r="E13" s="5"/>
      <c r="F13" s="5"/>
      <c r="G13" s="5"/>
      <c r="H13" s="5"/>
      <c r="M13" s="20"/>
      <c r="N13" s="20"/>
      <c r="O13" s="20"/>
      <c r="P13" s="20"/>
    </row>
    <row r="14" spans="2:21" ht="21.75" customHeight="1" thickBot="1">
      <c r="B14" s="21"/>
      <c r="C14" s="21"/>
      <c r="D14" s="21"/>
      <c r="E14" s="23"/>
      <c r="F14" s="22"/>
      <c r="G14" s="22"/>
      <c r="H14" s="22"/>
      <c r="I14" s="22" t="s">
        <v>928</v>
      </c>
      <c r="J14" s="24"/>
      <c r="K14" s="21"/>
      <c r="L14" s="21"/>
      <c r="M14" s="20"/>
      <c r="N14" s="20"/>
      <c r="O14" s="20"/>
      <c r="P14" s="20"/>
      <c r="Q14" s="21"/>
      <c r="R14" s="21"/>
      <c r="T14" s="20"/>
      <c r="U14" s="20"/>
    </row>
    <row r="15" spans="2:21" s="25" customFormat="1" ht="16.5" thickBot="1">
      <c r="B15" s="26"/>
      <c r="C15" s="20"/>
      <c r="D15" s="20"/>
      <c r="E15" s="82"/>
      <c r="F15" s="13"/>
      <c r="G15" s="771"/>
      <c r="H15" s="773"/>
      <c r="I15" s="772"/>
      <c r="J15" s="24"/>
      <c r="K15" s="27"/>
      <c r="L15" s="27"/>
      <c r="M15" s="20"/>
      <c r="N15" s="20"/>
      <c r="O15" s="20"/>
      <c r="P15" s="20"/>
      <c r="Q15" s="21"/>
      <c r="R15" s="21"/>
      <c r="S15" s="18"/>
      <c r="T15" s="20"/>
      <c r="U15" s="20"/>
    </row>
    <row r="16" spans="2:21" s="25" customFormat="1" ht="51.75" customHeight="1" thickBot="1">
      <c r="B16" s="28" t="s">
        <v>918</v>
      </c>
      <c r="C16" s="79" t="s">
        <v>140</v>
      </c>
      <c r="D16" s="79"/>
      <c r="E16" s="897" t="s">
        <v>926</v>
      </c>
      <c r="F16" s="898"/>
      <c r="G16" s="765" t="s">
        <v>871</v>
      </c>
      <c r="H16" s="774"/>
      <c r="I16" s="764"/>
      <c r="J16" s="24"/>
      <c r="K16" s="27"/>
      <c r="L16" s="27"/>
      <c r="M16" s="20"/>
      <c r="N16" s="20"/>
      <c r="O16" s="20"/>
      <c r="P16" s="20"/>
      <c r="Q16" s="21"/>
      <c r="R16" s="21"/>
      <c r="S16" s="20"/>
      <c r="T16" s="20"/>
      <c r="U16" s="20"/>
    </row>
    <row r="17" spans="2:21" s="25" customFormat="1" ht="16.5" thickBot="1">
      <c r="B17" s="28" t="s">
        <v>91</v>
      </c>
      <c r="C17" s="28"/>
      <c r="D17" s="28"/>
      <c r="E17" s="779"/>
      <c r="F17" s="29" t="s">
        <v>1821</v>
      </c>
      <c r="G17" s="85"/>
      <c r="H17" s="86"/>
      <c r="I17" s="86"/>
      <c r="J17" s="24"/>
      <c r="K17" s="27"/>
      <c r="L17" s="27"/>
      <c r="M17" s="20"/>
      <c r="N17" s="20"/>
      <c r="O17" s="20"/>
      <c r="P17" s="20"/>
      <c r="Q17" s="21"/>
      <c r="R17" s="21"/>
      <c r="S17" s="20"/>
      <c r="T17" s="20"/>
      <c r="U17" s="20"/>
    </row>
    <row r="18" spans="2:21" s="25" customFormat="1" ht="16.5" thickBot="1">
      <c r="B18" s="28" t="s">
        <v>919</v>
      </c>
      <c r="C18" s="28"/>
      <c r="D18" s="28"/>
      <c r="E18" s="779"/>
      <c r="F18" s="29"/>
      <c r="G18" s="775" t="s">
        <v>1819</v>
      </c>
      <c r="H18" s="776" t="s">
        <v>1820</v>
      </c>
      <c r="I18" s="776" t="s">
        <v>1818</v>
      </c>
      <c r="J18" s="24"/>
      <c r="K18" s="27"/>
      <c r="L18" s="27"/>
      <c r="M18" s="20"/>
      <c r="N18" s="20"/>
      <c r="O18" s="20"/>
      <c r="P18" s="20"/>
      <c r="Q18" s="21"/>
      <c r="R18" s="21"/>
      <c r="S18" s="20"/>
      <c r="T18" s="20"/>
      <c r="U18" s="20"/>
    </row>
    <row r="19" spans="2:21" s="25" customFormat="1" ht="16.5" thickBot="1">
      <c r="B19" s="30"/>
      <c r="C19" s="30"/>
      <c r="D19" s="30"/>
      <c r="E19" s="780"/>
      <c r="F19" s="32"/>
      <c r="G19" s="32"/>
      <c r="H19" s="31"/>
      <c r="I19" s="31"/>
      <c r="J19" s="24"/>
      <c r="K19" s="27"/>
      <c r="L19" s="27"/>
      <c r="M19" s="20"/>
      <c r="N19" s="20"/>
      <c r="O19" s="20"/>
      <c r="P19" s="20"/>
      <c r="Q19" s="21"/>
      <c r="R19" s="21"/>
      <c r="S19" s="20"/>
      <c r="T19" s="20"/>
      <c r="U19" s="20"/>
    </row>
    <row r="20" spans="2:21" s="25" customFormat="1" ht="16.5" thickBot="1">
      <c r="B20" s="33"/>
      <c r="C20" s="33"/>
      <c r="D20" s="33"/>
      <c r="E20" s="781"/>
      <c r="F20" s="34" t="s">
        <v>921</v>
      </c>
      <c r="G20" s="777" t="s">
        <v>920</v>
      </c>
      <c r="H20" s="778" t="s">
        <v>920</v>
      </c>
      <c r="I20" s="778" t="s">
        <v>920</v>
      </c>
      <c r="J20" s="24"/>
      <c r="K20" s="21"/>
      <c r="L20" s="21"/>
      <c r="M20" s="20"/>
      <c r="N20" s="20"/>
      <c r="O20" s="20"/>
      <c r="P20" s="20"/>
      <c r="Q20" s="21"/>
      <c r="R20" s="21"/>
      <c r="S20" s="20"/>
      <c r="T20" s="20"/>
      <c r="U20" s="20"/>
    </row>
    <row r="21" spans="2:21" s="25" customFormat="1" ht="16.5" thickBot="1">
      <c r="B21" s="35"/>
      <c r="C21" s="35"/>
      <c r="D21" s="35"/>
      <c r="E21" s="782"/>
      <c r="F21" s="36"/>
      <c r="G21" s="36"/>
      <c r="H21" s="36"/>
      <c r="I21" s="36"/>
      <c r="J21" s="24"/>
      <c r="K21" s="20"/>
      <c r="L21" s="20"/>
      <c r="M21" s="20"/>
      <c r="N21" s="20"/>
      <c r="O21" s="20"/>
      <c r="P21" s="20"/>
      <c r="Q21" s="21"/>
      <c r="R21" s="21"/>
      <c r="S21" s="20"/>
      <c r="T21" s="20"/>
      <c r="U21" s="20"/>
    </row>
    <row r="22" spans="1:21" s="25" customFormat="1" ht="18.75" thickBot="1">
      <c r="A22" s="87">
        <v>10</v>
      </c>
      <c r="B22" s="88" t="s">
        <v>964</v>
      </c>
      <c r="C22" s="89" t="s">
        <v>308</v>
      </c>
      <c r="D22" s="37"/>
      <c r="E22" s="783"/>
      <c r="F22" s="120">
        <f aca="true" t="shared" si="0" ref="F22:F53">+G22+H22+I22</f>
        <v>0</v>
      </c>
      <c r="G22" s="120">
        <f>+G23+G25+G36+G37</f>
        <v>0</v>
      </c>
      <c r="H22" s="120">
        <f>+H23+H25+H36+H37</f>
        <v>0</v>
      </c>
      <c r="I22" s="120">
        <f>+I23+I25+I36+I37</f>
        <v>0</v>
      </c>
      <c r="J22" s="24"/>
      <c r="K22" s="38"/>
      <c r="L22" s="38"/>
      <c r="M22" s="20"/>
      <c r="N22" s="20"/>
      <c r="O22" s="20"/>
      <c r="P22" s="20"/>
      <c r="Q22" s="21"/>
      <c r="R22" s="21"/>
      <c r="S22" s="20"/>
      <c r="T22" s="20"/>
      <c r="U22" s="20"/>
    </row>
    <row r="23" spans="1:21" s="25" customFormat="1" ht="16.5" thickBot="1">
      <c r="A23" s="87">
        <v>15</v>
      </c>
      <c r="B23" s="90" t="s">
        <v>963</v>
      </c>
      <c r="C23" s="91" t="s">
        <v>896</v>
      </c>
      <c r="D23" s="39"/>
      <c r="E23" s="784"/>
      <c r="F23" s="121">
        <f t="shared" si="0"/>
        <v>0</v>
      </c>
      <c r="G23" s="121">
        <f>OTCHET!F22+OTCHET!F28+OTCHET!F33+OTCHET!F39+OTCHET!F44+OTCHET!F49+OTCHET!F55+OTCHET!F58+OTCHET!F61+OTCHET!F62+OTCHET!F69+OTCHET!F70+OTCHET!F71</f>
        <v>0</v>
      </c>
      <c r="H23" s="121">
        <f>OTCHET!G22+OTCHET!G28+OTCHET!G33+OTCHET!G39+OTCHET!G44+OTCHET!G49+OTCHET!G55+OTCHET!G58+OTCHET!G61+OTCHET!G62+OTCHET!G69+OTCHET!G70+OTCHET!G71</f>
        <v>0</v>
      </c>
      <c r="I23" s="121">
        <f>OTCHET!H22+OTCHET!H28+OTCHET!H33+OTCHET!H39+OTCHET!H44+OTCHET!H49+OTCHET!H55+OTCHET!H58+OTCHET!H61+OTCHET!H62+OTCHET!H69+OTCHET!H70+OTCHET!H71</f>
        <v>0</v>
      </c>
      <c r="J23" s="24"/>
      <c r="K23" s="1"/>
      <c r="L23" s="1"/>
      <c r="M23" s="20"/>
      <c r="N23" s="20"/>
      <c r="O23" s="20"/>
      <c r="P23" s="20"/>
      <c r="Q23" s="21"/>
      <c r="R23" s="21"/>
      <c r="S23" s="20"/>
      <c r="T23" s="20"/>
      <c r="U23" s="20"/>
    </row>
    <row r="24" spans="1:21" s="25" customFormat="1" ht="16.5" hidden="1" thickBot="1">
      <c r="A24" s="87"/>
      <c r="B24" s="92" t="s">
        <v>870</v>
      </c>
      <c r="C24" s="92" t="s">
        <v>866</v>
      </c>
      <c r="D24" s="70"/>
      <c r="E24" s="785"/>
      <c r="F24" s="122">
        <f t="shared" si="0"/>
        <v>0</v>
      </c>
      <c r="G24" s="123"/>
      <c r="H24" s="123"/>
      <c r="I24" s="123"/>
      <c r="J24" s="24"/>
      <c r="K24" s="1"/>
      <c r="L24" s="1"/>
      <c r="M24" s="20"/>
      <c r="N24" s="20"/>
      <c r="O24" s="20"/>
      <c r="P24" s="20"/>
      <c r="Q24" s="21"/>
      <c r="R24" s="21"/>
      <c r="S24" s="20"/>
      <c r="T24" s="20"/>
      <c r="U24" s="20"/>
    </row>
    <row r="25" spans="1:21" s="25" customFormat="1" ht="16.5" thickBot="1">
      <c r="A25" s="87">
        <v>20</v>
      </c>
      <c r="B25" s="93" t="s">
        <v>965</v>
      </c>
      <c r="C25" s="93" t="s">
        <v>941</v>
      </c>
      <c r="D25" s="74"/>
      <c r="E25" s="783"/>
      <c r="F25" s="120">
        <f t="shared" si="0"/>
        <v>0</v>
      </c>
      <c r="G25" s="120">
        <f>+G26+G30+G31+G32+G33</f>
        <v>0</v>
      </c>
      <c r="H25" s="120">
        <f>+H26+H30+H31+H32+H33</f>
        <v>0</v>
      </c>
      <c r="I25" s="120">
        <f>+I26+I30+I31+I32+I33</f>
        <v>0</v>
      </c>
      <c r="J25" s="24"/>
      <c r="K25" s="1"/>
      <c r="L25" s="1"/>
      <c r="M25" s="20"/>
      <c r="N25" s="20"/>
      <c r="O25" s="20"/>
      <c r="P25" s="20"/>
      <c r="Q25" s="21"/>
      <c r="R25" s="21"/>
      <c r="S25" s="20"/>
      <c r="T25" s="20"/>
      <c r="U25" s="20"/>
    </row>
    <row r="26" spans="1:21" s="25" customFormat="1" ht="16.5" thickBot="1">
      <c r="A26" s="87">
        <v>25</v>
      </c>
      <c r="B26" s="94" t="s">
        <v>966</v>
      </c>
      <c r="C26" s="94" t="s">
        <v>942</v>
      </c>
      <c r="D26" s="70"/>
      <c r="E26" s="785"/>
      <c r="F26" s="123">
        <f t="shared" si="0"/>
        <v>0</v>
      </c>
      <c r="G26" s="123">
        <f>OTCHET!F72</f>
        <v>0</v>
      </c>
      <c r="H26" s="123">
        <f>OTCHET!G72</f>
        <v>0</v>
      </c>
      <c r="I26" s="123">
        <f>OTCHET!H72</f>
        <v>0</v>
      </c>
      <c r="J26" s="24"/>
      <c r="K26" s="1"/>
      <c r="L26" s="1"/>
      <c r="M26" s="20"/>
      <c r="N26" s="20"/>
      <c r="O26" s="20"/>
      <c r="P26" s="20"/>
      <c r="Q26" s="21"/>
      <c r="R26" s="21"/>
      <c r="S26" s="20"/>
      <c r="T26" s="20"/>
      <c r="U26" s="20"/>
    </row>
    <row r="27" spans="1:21" s="25" customFormat="1" ht="16.5" thickBot="1">
      <c r="A27" s="87">
        <v>26</v>
      </c>
      <c r="B27" s="95" t="s">
        <v>89</v>
      </c>
      <c r="C27" s="84" t="s">
        <v>872</v>
      </c>
      <c r="D27" s="41"/>
      <c r="E27" s="786"/>
      <c r="F27" s="124">
        <f t="shared" si="0"/>
        <v>0</v>
      </c>
      <c r="G27" s="122">
        <f>OTCHET!F73</f>
        <v>0</v>
      </c>
      <c r="H27" s="122">
        <f>OTCHET!G73</f>
        <v>0</v>
      </c>
      <c r="I27" s="122">
        <f>OTCHET!H73</f>
        <v>0</v>
      </c>
      <c r="J27" s="24"/>
      <c r="K27" s="1"/>
      <c r="L27" s="1"/>
      <c r="M27" s="20"/>
      <c r="N27" s="20"/>
      <c r="O27" s="20"/>
      <c r="P27" s="20"/>
      <c r="Q27" s="21"/>
      <c r="R27" s="21"/>
      <c r="S27" s="20"/>
      <c r="T27" s="20"/>
      <c r="U27" s="20"/>
    </row>
    <row r="28" spans="1:21" s="25" customFormat="1" ht="16.5" thickBot="1">
      <c r="A28" s="87">
        <v>30</v>
      </c>
      <c r="B28" s="92" t="s">
        <v>867</v>
      </c>
      <c r="C28" s="84" t="s">
        <v>873</v>
      </c>
      <c r="D28" s="41"/>
      <c r="E28" s="787"/>
      <c r="F28" s="124">
        <f t="shared" si="0"/>
        <v>0</v>
      </c>
      <c r="G28" s="124">
        <f>OTCHET!F75</f>
        <v>0</v>
      </c>
      <c r="H28" s="124">
        <f>OTCHET!G75</f>
        <v>0</v>
      </c>
      <c r="I28" s="124">
        <f>OTCHET!H75</f>
        <v>0</v>
      </c>
      <c r="J28" s="24"/>
      <c r="K28" s="1"/>
      <c r="L28" s="1"/>
      <c r="M28" s="20"/>
      <c r="N28" s="20"/>
      <c r="O28" s="20"/>
      <c r="P28" s="20"/>
      <c r="Q28" s="21"/>
      <c r="R28" s="21"/>
      <c r="S28" s="20"/>
      <c r="T28" s="20"/>
      <c r="U28" s="20"/>
    </row>
    <row r="29" spans="1:21" s="25" customFormat="1" ht="16.5" thickBot="1">
      <c r="A29" s="87">
        <v>35</v>
      </c>
      <c r="B29" s="96" t="s">
        <v>967</v>
      </c>
      <c r="C29" s="84" t="s">
        <v>874</v>
      </c>
      <c r="D29" s="69"/>
      <c r="E29" s="787"/>
      <c r="F29" s="124">
        <f t="shared" si="0"/>
        <v>0</v>
      </c>
      <c r="G29" s="124">
        <f>+OTCHET!F76+OTCHET!F77</f>
        <v>0</v>
      </c>
      <c r="H29" s="124">
        <f>+OTCHET!G76+OTCHET!G77</f>
        <v>0</v>
      </c>
      <c r="I29" s="124">
        <f>+OTCHET!H76+OTCHET!H77</f>
        <v>0</v>
      </c>
      <c r="J29" s="24"/>
      <c r="K29" s="1"/>
      <c r="L29" s="1"/>
      <c r="M29" s="20"/>
      <c r="N29" s="20"/>
      <c r="O29" s="20"/>
      <c r="P29" s="20"/>
      <c r="Q29" s="21"/>
      <c r="R29" s="21"/>
      <c r="S29" s="20"/>
      <c r="T29" s="20"/>
      <c r="U29" s="20"/>
    </row>
    <row r="30" spans="1:21" s="25" customFormat="1" ht="16.5" thickBot="1">
      <c r="A30" s="87">
        <v>40</v>
      </c>
      <c r="B30" s="96" t="s">
        <v>968</v>
      </c>
      <c r="C30" s="97" t="s">
        <v>875</v>
      </c>
      <c r="D30" s="69"/>
      <c r="E30" s="787"/>
      <c r="F30" s="124">
        <f t="shared" si="0"/>
        <v>0</v>
      </c>
      <c r="G30" s="124">
        <f>OTCHET!F87+OTCHET!F90+OTCHET!F91</f>
        <v>0</v>
      </c>
      <c r="H30" s="124">
        <f>OTCHET!G87+OTCHET!G90+OTCHET!G91</f>
        <v>0</v>
      </c>
      <c r="I30" s="124">
        <f>OTCHET!H87+OTCHET!H90+OTCHET!H91</f>
        <v>0</v>
      </c>
      <c r="J30" s="24"/>
      <c r="K30" s="1"/>
      <c r="L30" s="1"/>
      <c r="M30" s="20"/>
      <c r="N30" s="20"/>
      <c r="O30" s="20"/>
      <c r="P30" s="20"/>
      <c r="Q30" s="21"/>
      <c r="R30" s="21"/>
      <c r="S30" s="20"/>
      <c r="T30" s="20"/>
      <c r="U30" s="20"/>
    </row>
    <row r="31" spans="1:21" s="25" customFormat="1" ht="16.5" thickBot="1">
      <c r="A31" s="87">
        <v>45</v>
      </c>
      <c r="B31" s="96" t="s">
        <v>846</v>
      </c>
      <c r="C31" s="96" t="s">
        <v>943</v>
      </c>
      <c r="D31" s="69"/>
      <c r="E31" s="787"/>
      <c r="F31" s="124">
        <f t="shared" si="0"/>
        <v>0</v>
      </c>
      <c r="G31" s="124">
        <f>OTCHET!F105</f>
        <v>0</v>
      </c>
      <c r="H31" s="124">
        <f>OTCHET!G105</f>
        <v>0</v>
      </c>
      <c r="I31" s="124">
        <f>OTCHET!H105</f>
        <v>0</v>
      </c>
      <c r="J31" s="24"/>
      <c r="K31" s="1"/>
      <c r="L31" s="1"/>
      <c r="M31" s="20"/>
      <c r="N31" s="20"/>
      <c r="O31" s="20"/>
      <c r="P31" s="20"/>
      <c r="Q31" s="21"/>
      <c r="R31" s="21"/>
      <c r="S31" s="20"/>
      <c r="T31" s="20"/>
      <c r="U31" s="20"/>
    </row>
    <row r="32" spans="1:21" s="25" customFormat="1" ht="16.5" thickBot="1">
      <c r="A32" s="87">
        <v>50</v>
      </c>
      <c r="B32" s="98" t="s">
        <v>847</v>
      </c>
      <c r="C32" s="98" t="s">
        <v>1055</v>
      </c>
      <c r="D32" s="71"/>
      <c r="E32" s="788"/>
      <c r="F32" s="124">
        <f t="shared" si="0"/>
        <v>0</v>
      </c>
      <c r="G32" s="126">
        <f>OTCHET!F109+OTCHET!F115+OTCHET!F131+OTCHET!F132</f>
        <v>0</v>
      </c>
      <c r="H32" s="126">
        <f>OTCHET!G109+OTCHET!G115+OTCHET!G131+OTCHET!G132</f>
        <v>0</v>
      </c>
      <c r="I32" s="126">
        <f>OTCHET!H109+OTCHET!H115+OTCHET!H131+OTCHET!H132</f>
        <v>0</v>
      </c>
      <c r="J32" s="24"/>
      <c r="K32" s="1"/>
      <c r="L32" s="1"/>
      <c r="M32" s="20"/>
      <c r="N32" s="20"/>
      <c r="O32" s="20"/>
      <c r="P32" s="20"/>
      <c r="Q32" s="21"/>
      <c r="R32" s="21"/>
      <c r="S32" s="20"/>
      <c r="T32" s="20"/>
      <c r="U32" s="20"/>
    </row>
    <row r="33" spans="1:21" s="25" customFormat="1" ht="16.5" thickBot="1">
      <c r="A33" s="87">
        <v>51</v>
      </c>
      <c r="B33" s="98" t="s">
        <v>143</v>
      </c>
      <c r="C33" s="117" t="s">
        <v>910</v>
      </c>
      <c r="D33" s="71"/>
      <c r="E33" s="788"/>
      <c r="F33" s="125">
        <f t="shared" si="0"/>
        <v>0</v>
      </c>
      <c r="G33" s="126">
        <f>OTCHET!F119</f>
        <v>0</v>
      </c>
      <c r="H33" s="126">
        <f>OTCHET!G119</f>
        <v>0</v>
      </c>
      <c r="I33" s="126">
        <f>OTCHET!H119</f>
        <v>0</v>
      </c>
      <c r="J33" s="24"/>
      <c r="K33" s="1"/>
      <c r="L33" s="1"/>
      <c r="M33" s="20"/>
      <c r="N33" s="20"/>
      <c r="O33" s="20"/>
      <c r="P33" s="20"/>
      <c r="Q33" s="21"/>
      <c r="R33" s="21"/>
      <c r="S33" s="20"/>
      <c r="T33" s="20"/>
      <c r="U33" s="20"/>
    </row>
    <row r="34" spans="1:21" s="25" customFormat="1" ht="16.5" hidden="1" thickBot="1">
      <c r="A34" s="87">
        <v>52</v>
      </c>
      <c r="B34" s="95"/>
      <c r="C34" s="98"/>
      <c r="D34" s="71"/>
      <c r="E34" s="788"/>
      <c r="F34" s="120">
        <f t="shared" si="0"/>
        <v>0</v>
      </c>
      <c r="G34" s="126"/>
      <c r="H34" s="126"/>
      <c r="I34" s="126"/>
      <c r="J34" s="24"/>
      <c r="K34" s="1"/>
      <c r="L34" s="1"/>
      <c r="M34" s="20"/>
      <c r="N34" s="20"/>
      <c r="O34" s="20"/>
      <c r="P34" s="20"/>
      <c r="Q34" s="21"/>
      <c r="R34" s="21"/>
      <c r="S34" s="20"/>
      <c r="T34" s="20"/>
      <c r="U34" s="20"/>
    </row>
    <row r="35" spans="1:21" s="25" customFormat="1" ht="16.5" hidden="1" thickBot="1">
      <c r="A35" s="87"/>
      <c r="B35" s="99"/>
      <c r="C35" s="99"/>
      <c r="D35" s="73"/>
      <c r="E35" s="789"/>
      <c r="F35" s="120">
        <f t="shared" si="0"/>
        <v>0</v>
      </c>
      <c r="G35" s="127"/>
      <c r="H35" s="127"/>
      <c r="I35" s="127"/>
      <c r="J35" s="24"/>
      <c r="K35" s="1"/>
      <c r="L35" s="1"/>
      <c r="M35" s="20"/>
      <c r="N35" s="20"/>
      <c r="O35" s="20"/>
      <c r="P35" s="20"/>
      <c r="Q35" s="21"/>
      <c r="R35" s="21"/>
      <c r="S35" s="20"/>
      <c r="T35" s="20"/>
      <c r="U35" s="20"/>
    </row>
    <row r="36" spans="1:21" s="25" customFormat="1" ht="16.5" thickBot="1">
      <c r="A36" s="87">
        <v>60</v>
      </c>
      <c r="B36" s="99" t="s">
        <v>857</v>
      </c>
      <c r="C36" s="99" t="s">
        <v>944</v>
      </c>
      <c r="D36" s="72"/>
      <c r="E36" s="790"/>
      <c r="F36" s="120">
        <f t="shared" si="0"/>
        <v>0</v>
      </c>
      <c r="G36" s="229">
        <f>+OTCHET!F133</f>
        <v>0</v>
      </c>
      <c r="H36" s="229">
        <f>+OTCHET!G133</f>
        <v>0</v>
      </c>
      <c r="I36" s="229">
        <f>+OTCHET!H133</f>
        <v>0</v>
      </c>
      <c r="J36" s="24"/>
      <c r="K36" s="1"/>
      <c r="L36" s="1"/>
      <c r="M36" s="20"/>
      <c r="N36" s="20"/>
      <c r="O36" s="20"/>
      <c r="P36" s="20"/>
      <c r="Q36" s="21"/>
      <c r="R36" s="21"/>
      <c r="S36" s="20"/>
      <c r="T36" s="20"/>
      <c r="U36" s="20"/>
    </row>
    <row r="37" spans="1:21" s="25" customFormat="1" ht="16.5" thickBot="1">
      <c r="A37" s="87">
        <v>65</v>
      </c>
      <c r="B37" s="100" t="s">
        <v>602</v>
      </c>
      <c r="C37" s="630" t="s">
        <v>309</v>
      </c>
      <c r="D37" s="41"/>
      <c r="E37" s="790"/>
      <c r="F37" s="120">
        <f t="shared" si="0"/>
        <v>0</v>
      </c>
      <c r="G37" s="229">
        <f>OTCHET!F136+OTCHET!F145+OTCHET!F154</f>
        <v>0</v>
      </c>
      <c r="H37" s="229">
        <f>OTCHET!G136+OTCHET!G145+OTCHET!G154</f>
        <v>0</v>
      </c>
      <c r="I37" s="229">
        <f>OTCHET!H136+OTCHET!H145+OTCHET!H154</f>
        <v>0</v>
      </c>
      <c r="J37" s="24"/>
      <c r="K37" s="1"/>
      <c r="L37" s="1"/>
      <c r="M37" s="20"/>
      <c r="N37" s="20"/>
      <c r="O37" s="20"/>
      <c r="P37" s="20"/>
      <c r="Q37" s="20"/>
      <c r="R37" s="20"/>
      <c r="S37" s="20"/>
      <c r="T37" s="20"/>
      <c r="U37" s="20"/>
    </row>
    <row r="38" spans="1:21" ht="18.75" thickBot="1">
      <c r="A38" s="101">
        <v>70</v>
      </c>
      <c r="B38" s="102" t="s">
        <v>974</v>
      </c>
      <c r="C38" s="103" t="s">
        <v>948</v>
      </c>
      <c r="D38" s="37"/>
      <c r="E38" s="791"/>
      <c r="F38" s="125">
        <f t="shared" si="0"/>
        <v>33758</v>
      </c>
      <c r="G38" s="125">
        <f>SUM(G39:G53)-G44-G46-G51-G52</f>
        <v>0</v>
      </c>
      <c r="H38" s="125">
        <f>SUM(H39:H53)-H44-H46-H51-H52</f>
        <v>33758</v>
      </c>
      <c r="I38" s="125">
        <f>SUM(I39:I53)-I44-I46-I51-I52</f>
        <v>0</v>
      </c>
      <c r="J38" s="44"/>
      <c r="K38" s="44"/>
      <c r="L38" s="44"/>
      <c r="M38" s="1"/>
      <c r="N38" s="1"/>
      <c r="O38" s="1"/>
      <c r="P38" s="1"/>
      <c r="Q38" s="2"/>
      <c r="R38" s="2"/>
      <c r="S38" s="24"/>
      <c r="T38" s="44"/>
      <c r="U38" s="44"/>
    </row>
    <row r="39" spans="1:21" ht="15.75">
      <c r="A39" s="101">
        <v>75</v>
      </c>
      <c r="B39" s="104" t="s">
        <v>135</v>
      </c>
      <c r="C39" s="94" t="s">
        <v>945</v>
      </c>
      <c r="D39" s="45"/>
      <c r="E39" s="785"/>
      <c r="F39" s="121">
        <f t="shared" si="0"/>
        <v>0</v>
      </c>
      <c r="G39" s="123">
        <f>OTCHET!F181</f>
        <v>0</v>
      </c>
      <c r="H39" s="123">
        <f>OTCHET!G181</f>
        <v>0</v>
      </c>
      <c r="I39" s="123">
        <f>OTCHET!H181</f>
        <v>0</v>
      </c>
      <c r="J39" s="44"/>
      <c r="K39" s="44"/>
      <c r="L39" s="44"/>
      <c r="M39" s="44"/>
      <c r="N39" s="44"/>
      <c r="O39" s="44"/>
      <c r="P39" s="44"/>
      <c r="Q39" s="2"/>
      <c r="R39" s="2"/>
      <c r="S39" s="24"/>
      <c r="T39" s="44"/>
      <c r="U39" s="44"/>
    </row>
    <row r="40" spans="1:21" ht="15.75">
      <c r="A40" s="101">
        <v>80</v>
      </c>
      <c r="B40" s="105" t="s">
        <v>975</v>
      </c>
      <c r="C40" s="92" t="s">
        <v>946</v>
      </c>
      <c r="D40" s="42"/>
      <c r="E40" s="787"/>
      <c r="F40" s="124">
        <f t="shared" si="0"/>
        <v>0</v>
      </c>
      <c r="G40" s="124">
        <f>OTCHET!F184</f>
        <v>0</v>
      </c>
      <c r="H40" s="124">
        <f>OTCHET!G184</f>
        <v>0</v>
      </c>
      <c r="I40" s="124">
        <f>OTCHET!H184</f>
        <v>0</v>
      </c>
      <c r="J40" s="44"/>
      <c r="K40" s="44"/>
      <c r="L40" s="44"/>
      <c r="M40" s="44"/>
      <c r="N40" s="44"/>
      <c r="O40" s="44"/>
      <c r="P40" s="44"/>
      <c r="Q40" s="2"/>
      <c r="R40" s="2"/>
      <c r="S40" s="24"/>
      <c r="T40" s="44"/>
      <c r="U40" s="44"/>
    </row>
    <row r="41" spans="1:21" ht="15.75">
      <c r="A41" s="101">
        <v>85</v>
      </c>
      <c r="B41" s="105" t="s">
        <v>868</v>
      </c>
      <c r="C41" s="92" t="s">
        <v>144</v>
      </c>
      <c r="D41" s="42"/>
      <c r="E41" s="787"/>
      <c r="F41" s="124">
        <f t="shared" si="0"/>
        <v>0</v>
      </c>
      <c r="G41" s="124">
        <f>+OTCHET!F190+OTCHET!F196</f>
        <v>0</v>
      </c>
      <c r="H41" s="124">
        <f>+OTCHET!G190+OTCHET!G196</f>
        <v>0</v>
      </c>
      <c r="I41" s="124">
        <f>+OTCHET!H190+OTCHET!H196</f>
        <v>0</v>
      </c>
      <c r="J41" s="44"/>
      <c r="K41" s="44"/>
      <c r="L41" s="44"/>
      <c r="M41" s="44"/>
      <c r="N41" s="44"/>
      <c r="O41" s="44"/>
      <c r="P41" s="44"/>
      <c r="Q41" s="2"/>
      <c r="R41" s="2"/>
      <c r="S41" s="24"/>
      <c r="T41" s="44"/>
      <c r="U41" s="44"/>
    </row>
    <row r="42" spans="1:21" ht="15.75">
      <c r="A42" s="101">
        <v>90</v>
      </c>
      <c r="B42" s="105" t="s">
        <v>976</v>
      </c>
      <c r="C42" s="92" t="s">
        <v>1416</v>
      </c>
      <c r="D42" s="42"/>
      <c r="E42" s="787"/>
      <c r="F42" s="124">
        <f>+G42+H42+I42</f>
        <v>33758</v>
      </c>
      <c r="G42" s="124">
        <f>+OTCHET!F197+OTCHET!F215+OTCHET!F262</f>
        <v>0</v>
      </c>
      <c r="H42" s="124">
        <f>+OTCHET!G197+OTCHET!G215+OTCHET!G262</f>
        <v>33758</v>
      </c>
      <c r="I42" s="124">
        <f>+OTCHET!H197+OTCHET!H215+OTCHET!H262</f>
        <v>0</v>
      </c>
      <c r="J42" s="44"/>
      <c r="K42" s="44"/>
      <c r="L42" s="44"/>
      <c r="M42" s="44"/>
      <c r="N42" s="44"/>
      <c r="O42" s="44"/>
      <c r="P42" s="44"/>
      <c r="Q42" s="2"/>
      <c r="R42" s="2"/>
      <c r="S42" s="24"/>
      <c r="T42" s="44"/>
      <c r="U42" s="44"/>
    </row>
    <row r="43" spans="1:21" ht="15.75">
      <c r="A43" s="101">
        <v>95</v>
      </c>
      <c r="B43" s="105" t="s">
        <v>977</v>
      </c>
      <c r="C43" s="92" t="s">
        <v>947</v>
      </c>
      <c r="D43" s="42"/>
      <c r="E43" s="787"/>
      <c r="F43" s="124">
        <f t="shared" si="0"/>
        <v>0</v>
      </c>
      <c r="G43" s="124">
        <f>+OTCHET!F219+OTCHET!F225+OTCHET!F228+OTCHET!F229+OTCHET!F230+OTCHET!F231+OTCHET!F232</f>
        <v>0</v>
      </c>
      <c r="H43" s="124">
        <f>+OTCHET!G219+OTCHET!G225+OTCHET!G228+OTCHET!G229+OTCHET!G230+OTCHET!G231+OTCHET!G232</f>
        <v>0</v>
      </c>
      <c r="I43" s="124">
        <f>+OTCHET!H219+OTCHET!H225+OTCHET!H228+OTCHET!H229+OTCHET!H230+OTCHET!H231+OTCHET!H232</f>
        <v>0</v>
      </c>
      <c r="J43" s="44"/>
      <c r="K43" s="44"/>
      <c r="L43" s="44"/>
      <c r="M43" s="44"/>
      <c r="N43" s="44"/>
      <c r="O43" s="44"/>
      <c r="P43" s="44"/>
      <c r="Q43" s="2"/>
      <c r="R43" s="2"/>
      <c r="S43" s="24"/>
      <c r="T43" s="44"/>
      <c r="U43" s="44"/>
    </row>
    <row r="44" spans="1:21" ht="15.75">
      <c r="A44" s="101">
        <v>100</v>
      </c>
      <c r="B44" s="92" t="s">
        <v>147</v>
      </c>
      <c r="C44" s="92" t="s">
        <v>876</v>
      </c>
      <c r="D44" s="40"/>
      <c r="E44" s="787"/>
      <c r="F44" s="124">
        <f t="shared" si="0"/>
        <v>0</v>
      </c>
      <c r="G44" s="124">
        <f>+OTCHET!F228+OTCHET!F229+OTCHET!F230+OTCHET!F231+OTCHET!F234+OTCHET!F235+OTCHET!E238</f>
        <v>0</v>
      </c>
      <c r="H44" s="124">
        <f>+OTCHET!G228+OTCHET!G229+OTCHET!G230+OTCHET!G231+OTCHET!G234+OTCHET!G235+OTCHET!F238</f>
        <v>0</v>
      </c>
      <c r="I44" s="124">
        <f>+OTCHET!H228+OTCHET!H229+OTCHET!H230+OTCHET!H231+OTCHET!H234+OTCHET!H235+OTCHET!G238</f>
        <v>0</v>
      </c>
      <c r="J44" s="44"/>
      <c r="K44" s="44"/>
      <c r="L44" s="44"/>
      <c r="M44" s="44"/>
      <c r="N44" s="44"/>
      <c r="O44" s="44"/>
      <c r="P44" s="44"/>
      <c r="Q44" s="2"/>
      <c r="R44" s="2"/>
      <c r="S44" s="24"/>
      <c r="T44" s="44"/>
      <c r="U44" s="44"/>
    </row>
    <row r="45" spans="1:21" ht="15.75">
      <c r="A45" s="101">
        <v>105</v>
      </c>
      <c r="B45" s="105" t="s">
        <v>978</v>
      </c>
      <c r="C45" s="92" t="s">
        <v>1417</v>
      </c>
      <c r="D45" s="42"/>
      <c r="E45" s="787"/>
      <c r="F45" s="124">
        <f t="shared" si="0"/>
        <v>0</v>
      </c>
      <c r="G45" s="124">
        <f>+OTCHET!F246+OTCHET!F247+OTCHET!F248+OTCHET!F249</f>
        <v>0</v>
      </c>
      <c r="H45" s="124">
        <f>+OTCHET!G246+OTCHET!G247+OTCHET!G248+OTCHET!G249</f>
        <v>0</v>
      </c>
      <c r="I45" s="124">
        <f>+OTCHET!H246+OTCHET!H247+OTCHET!H248+OTCHET!H249</f>
        <v>0</v>
      </c>
      <c r="J45" s="44"/>
      <c r="K45" s="44"/>
      <c r="L45" s="44"/>
      <c r="M45" s="44"/>
      <c r="N45" s="44"/>
      <c r="O45" s="44"/>
      <c r="P45" s="44"/>
      <c r="Q45" s="2"/>
      <c r="R45" s="2"/>
      <c r="S45" s="24"/>
      <c r="T45" s="44"/>
      <c r="U45" s="44"/>
    </row>
    <row r="46" spans="1:21" ht="15.75">
      <c r="A46" s="101">
        <v>106</v>
      </c>
      <c r="B46" s="92" t="s">
        <v>1158</v>
      </c>
      <c r="C46" s="92" t="s">
        <v>1164</v>
      </c>
      <c r="D46" s="42"/>
      <c r="E46" s="787"/>
      <c r="F46" s="124">
        <f t="shared" si="0"/>
        <v>0</v>
      </c>
      <c r="G46" s="124">
        <f>+OTCHET!F247</f>
        <v>0</v>
      </c>
      <c r="H46" s="124">
        <f>+OTCHET!G247</f>
        <v>0</v>
      </c>
      <c r="I46" s="124">
        <f>+OTCHET!H247</f>
        <v>0</v>
      </c>
      <c r="J46" s="44"/>
      <c r="K46" s="44"/>
      <c r="L46" s="44"/>
      <c r="M46" s="44"/>
      <c r="N46" s="44"/>
      <c r="O46" s="44"/>
      <c r="P46" s="44"/>
      <c r="Q46" s="2"/>
      <c r="R46" s="2"/>
      <c r="S46" s="24"/>
      <c r="T46" s="44"/>
      <c r="U46" s="44"/>
    </row>
    <row r="47" spans="1:21" ht="15.75">
      <c r="A47" s="101">
        <v>107</v>
      </c>
      <c r="B47" s="92" t="s">
        <v>1159</v>
      </c>
      <c r="C47" s="106" t="s">
        <v>897</v>
      </c>
      <c r="D47" s="42"/>
      <c r="E47" s="787"/>
      <c r="F47" s="124">
        <f t="shared" si="0"/>
        <v>0</v>
      </c>
      <c r="G47" s="124">
        <f>+OTCHET!F256+OTCHET!F260+OTCHET!F261+OTCHET!F263</f>
        <v>0</v>
      </c>
      <c r="H47" s="124">
        <f>+OTCHET!G256+OTCHET!G260+OTCHET!G261+OTCHET!G263</f>
        <v>0</v>
      </c>
      <c r="I47" s="124">
        <f>+OTCHET!H256+OTCHET!H260+OTCHET!H261+OTCHET!H263</f>
        <v>0</v>
      </c>
      <c r="J47" s="44"/>
      <c r="K47" s="44"/>
      <c r="L47" s="44"/>
      <c r="M47" s="44"/>
      <c r="N47" s="44"/>
      <c r="O47" s="44"/>
      <c r="P47" s="44"/>
      <c r="Q47" s="2"/>
      <c r="R47" s="2"/>
      <c r="S47" s="24"/>
      <c r="T47" s="44"/>
      <c r="U47" s="44"/>
    </row>
    <row r="48" spans="1:21" ht="15.75">
      <c r="A48" s="101">
        <v>108</v>
      </c>
      <c r="B48" s="92" t="s">
        <v>1160</v>
      </c>
      <c r="C48" s="92" t="s">
        <v>898</v>
      </c>
      <c r="D48" s="42"/>
      <c r="E48" s="787"/>
      <c r="F48" s="124">
        <f t="shared" si="0"/>
        <v>0</v>
      </c>
      <c r="G48" s="124">
        <f>OTCHET!F266+OTCHET!F267+OTCHET!F275+OTCHET!F278</f>
        <v>0</v>
      </c>
      <c r="H48" s="124">
        <f>OTCHET!G266+OTCHET!G267+OTCHET!G275+OTCHET!G278</f>
        <v>0</v>
      </c>
      <c r="I48" s="124">
        <f>OTCHET!H266+OTCHET!H267+OTCHET!H275+OTCHET!H278</f>
        <v>0</v>
      </c>
      <c r="J48" s="44"/>
      <c r="K48" s="44"/>
      <c r="L48" s="44"/>
      <c r="M48" s="44"/>
      <c r="N48" s="44"/>
      <c r="O48" s="44"/>
      <c r="P48" s="44"/>
      <c r="Q48" s="2"/>
      <c r="R48" s="2"/>
      <c r="S48" s="24"/>
      <c r="T48" s="44"/>
      <c r="U48" s="44"/>
    </row>
    <row r="49" spans="1:21" ht="15.75">
      <c r="A49" s="101">
        <v>110</v>
      </c>
      <c r="B49" s="92" t="s">
        <v>1161</v>
      </c>
      <c r="C49" s="92" t="s">
        <v>899</v>
      </c>
      <c r="D49" s="40"/>
      <c r="E49" s="787"/>
      <c r="F49" s="124">
        <f t="shared" si="0"/>
        <v>0</v>
      </c>
      <c r="G49" s="124">
        <f>+OTCHET!F279</f>
        <v>0</v>
      </c>
      <c r="H49" s="124">
        <f>+OTCHET!G279</f>
        <v>0</v>
      </c>
      <c r="I49" s="124">
        <f>+OTCHET!H279</f>
        <v>0</v>
      </c>
      <c r="J49" s="44"/>
      <c r="K49" s="44"/>
      <c r="L49" s="44"/>
      <c r="M49" s="44"/>
      <c r="N49" s="44"/>
      <c r="O49" s="44"/>
      <c r="P49" s="44"/>
      <c r="Q49" s="2"/>
      <c r="R49" s="2"/>
      <c r="S49" s="24"/>
      <c r="T49" s="44"/>
      <c r="U49" s="44"/>
    </row>
    <row r="50" spans="1:21" ht="15.75">
      <c r="A50" s="101">
        <v>115</v>
      </c>
      <c r="B50" s="105" t="s">
        <v>1162</v>
      </c>
      <c r="C50" s="118" t="s">
        <v>1051</v>
      </c>
      <c r="D50" s="40"/>
      <c r="E50" s="787"/>
      <c r="F50" s="124">
        <f t="shared" si="0"/>
        <v>0</v>
      </c>
      <c r="G50" s="124">
        <f>+OTCHET!F284</f>
        <v>0</v>
      </c>
      <c r="H50" s="124">
        <f>+OTCHET!G284</f>
        <v>0</v>
      </c>
      <c r="I50" s="124">
        <f>+OTCHET!H284</f>
        <v>0</v>
      </c>
      <c r="J50" s="44"/>
      <c r="K50" s="44"/>
      <c r="L50" s="44"/>
      <c r="M50" s="44"/>
      <c r="N50" s="44"/>
      <c r="O50" s="44"/>
      <c r="P50" s="44"/>
      <c r="Q50" s="2"/>
      <c r="R50" s="2"/>
      <c r="S50" s="24"/>
      <c r="T50" s="44"/>
      <c r="U50" s="44"/>
    </row>
    <row r="51" spans="1:21" ht="16.5" thickBot="1">
      <c r="A51" s="101">
        <v>120</v>
      </c>
      <c r="B51" s="92" t="s">
        <v>146</v>
      </c>
      <c r="C51" s="92" t="s">
        <v>877</v>
      </c>
      <c r="D51" s="80"/>
      <c r="E51" s="787"/>
      <c r="F51" s="124">
        <f t="shared" si="0"/>
        <v>0</v>
      </c>
      <c r="G51" s="124">
        <f>OTCHET!F285</f>
        <v>0</v>
      </c>
      <c r="H51" s="124">
        <f>OTCHET!G285</f>
        <v>0</v>
      </c>
      <c r="I51" s="124">
        <f>OTCHET!H285</f>
        <v>0</v>
      </c>
      <c r="J51" s="44"/>
      <c r="K51" s="44"/>
      <c r="L51" s="44"/>
      <c r="M51" s="44"/>
      <c r="N51" s="44"/>
      <c r="O51" s="44"/>
      <c r="P51" s="44"/>
      <c r="Q51" s="2"/>
      <c r="R51" s="2"/>
      <c r="S51" s="24"/>
      <c r="T51" s="44"/>
      <c r="U51" s="44"/>
    </row>
    <row r="52" spans="1:21" ht="16.5" thickBot="1">
      <c r="A52" s="101">
        <v>125</v>
      </c>
      <c r="B52" s="95" t="s">
        <v>908</v>
      </c>
      <c r="C52" s="117" t="s">
        <v>909</v>
      </c>
      <c r="D52" s="62"/>
      <c r="E52" s="787"/>
      <c r="F52" s="124">
        <f t="shared" si="0"/>
        <v>0</v>
      </c>
      <c r="G52" s="124">
        <f>OTCHET!F287</f>
        <v>0</v>
      </c>
      <c r="H52" s="124">
        <f>OTCHET!G287</f>
        <v>0</v>
      </c>
      <c r="I52" s="124">
        <f>OTCHET!H287</f>
        <v>0</v>
      </c>
      <c r="J52" s="44"/>
      <c r="K52" s="44"/>
      <c r="L52" s="44"/>
      <c r="M52" s="44"/>
      <c r="N52" s="44"/>
      <c r="O52" s="44"/>
      <c r="P52" s="44"/>
      <c r="Q52" s="2"/>
      <c r="R52" s="2"/>
      <c r="S52" s="24"/>
      <c r="T52" s="44"/>
      <c r="U52" s="44"/>
    </row>
    <row r="53" spans="1:21" ht="16.5" thickBot="1">
      <c r="A53" s="119">
        <v>127</v>
      </c>
      <c r="B53" s="107" t="s">
        <v>1163</v>
      </c>
      <c r="C53" s="107" t="s">
        <v>145</v>
      </c>
      <c r="D53" s="61"/>
      <c r="E53" s="792"/>
      <c r="F53" s="126">
        <f t="shared" si="0"/>
        <v>0</v>
      </c>
      <c r="G53" s="230">
        <f>+OTCHET!F288</f>
        <v>0</v>
      </c>
      <c r="H53" s="230">
        <f>+OTCHET!G288</f>
        <v>0</v>
      </c>
      <c r="I53" s="230">
        <f>+OTCHET!H288</f>
        <v>0</v>
      </c>
      <c r="J53" s="44"/>
      <c r="K53" s="44"/>
      <c r="L53" s="44"/>
      <c r="M53" s="44"/>
      <c r="N53" s="44"/>
      <c r="O53" s="44"/>
      <c r="P53" s="44"/>
      <c r="Q53" s="2"/>
      <c r="R53" s="2"/>
      <c r="S53" s="24"/>
      <c r="T53" s="44"/>
      <c r="U53" s="44"/>
    </row>
    <row r="54" spans="1:21" ht="18.75" thickBot="1">
      <c r="A54" s="101">
        <v>130</v>
      </c>
      <c r="B54" s="108" t="s">
        <v>310</v>
      </c>
      <c r="C54" s="109" t="s">
        <v>1077</v>
      </c>
      <c r="D54" s="47"/>
      <c r="E54" s="783"/>
      <c r="F54" s="127">
        <f aca="true" t="shared" si="1" ref="F54:F85">+G54+H54+I54</f>
        <v>33758</v>
      </c>
      <c r="G54" s="120">
        <f>+G55+G56+G60</f>
        <v>0</v>
      </c>
      <c r="H54" s="120">
        <f>+H55+H56+H60</f>
        <v>33758</v>
      </c>
      <c r="I54" s="120">
        <f>+I55+I56+I60</f>
        <v>0</v>
      </c>
      <c r="J54" s="44"/>
      <c r="K54" s="44"/>
      <c r="L54" s="44"/>
      <c r="M54" s="44"/>
      <c r="N54" s="44"/>
      <c r="O54" s="44"/>
      <c r="P54" s="44"/>
      <c r="Q54" s="2"/>
      <c r="R54" s="2"/>
      <c r="S54" s="24"/>
      <c r="T54" s="44"/>
      <c r="U54" s="44"/>
    </row>
    <row r="55" spans="1:21" ht="15.75">
      <c r="A55" s="101">
        <v>135</v>
      </c>
      <c r="B55" s="105" t="s">
        <v>311</v>
      </c>
      <c r="C55" s="92" t="s">
        <v>1054</v>
      </c>
      <c r="D55" s="42"/>
      <c r="E55" s="793"/>
      <c r="F55" s="123">
        <f t="shared" si="1"/>
        <v>0</v>
      </c>
      <c r="G55" s="128">
        <f>+OTCHET!F348+OTCHET!F362+OTCHET!F375</f>
        <v>0</v>
      </c>
      <c r="H55" s="128">
        <f>+OTCHET!G348+OTCHET!G362+OTCHET!G375</f>
        <v>0</v>
      </c>
      <c r="I55" s="128">
        <f>+OTCHET!H348+OTCHET!H362+OTCHET!H375</f>
        <v>0</v>
      </c>
      <c r="J55" s="44"/>
      <c r="K55" s="44"/>
      <c r="L55" s="44"/>
      <c r="M55" s="44"/>
      <c r="N55" s="44"/>
      <c r="O55" s="44"/>
      <c r="P55" s="44"/>
      <c r="Q55" s="2"/>
      <c r="R55" s="2"/>
      <c r="S55" s="24"/>
      <c r="T55" s="44"/>
      <c r="U55" s="44"/>
    </row>
    <row r="56" spans="1:21" ht="15.75">
      <c r="A56" s="101">
        <v>140</v>
      </c>
      <c r="B56" s="105" t="s">
        <v>126</v>
      </c>
      <c r="C56" s="92" t="s">
        <v>1078</v>
      </c>
      <c r="D56" s="42"/>
      <c r="E56" s="793"/>
      <c r="F56" s="124">
        <f t="shared" si="1"/>
        <v>33758</v>
      </c>
      <c r="G56" s="128">
        <f>+OTCHET!F370+OTCHET!F378+OTCHET!F383+OTCHET!F386+OTCHET!F389+OTCHET!F392+OTCHET!F393+OTCHET!F396+OTCHET!F409+OTCHET!F410+OTCHET!F411+OTCHET!F412+OTCHET!F413</f>
        <v>0</v>
      </c>
      <c r="H56" s="128">
        <f>+OTCHET!G370+OTCHET!G378+OTCHET!G383+OTCHET!G386+OTCHET!G389+OTCHET!G392+OTCHET!G393+OTCHET!G396+OTCHET!G409+OTCHET!G410+OTCHET!G411+OTCHET!G412+OTCHET!G413</f>
        <v>33758</v>
      </c>
      <c r="I56" s="128">
        <f>+OTCHET!H370+OTCHET!H378+OTCHET!H383+OTCHET!H386+OTCHET!H389+OTCHET!H392+OTCHET!H393+OTCHET!H396+OTCHET!H409+OTCHET!H410+OTCHET!H411+OTCHET!H412+OTCHET!H413</f>
        <v>0</v>
      </c>
      <c r="J56" s="44"/>
      <c r="K56" s="44"/>
      <c r="L56" s="44"/>
      <c r="M56" s="44"/>
      <c r="N56" s="44"/>
      <c r="O56" s="44"/>
      <c r="P56" s="44"/>
      <c r="Q56" s="2"/>
      <c r="R56" s="2"/>
      <c r="S56" s="24"/>
      <c r="T56" s="44"/>
      <c r="U56" s="44"/>
    </row>
    <row r="57" spans="1:21" ht="15.75">
      <c r="A57" s="101">
        <v>145</v>
      </c>
      <c r="B57" s="107" t="s">
        <v>869</v>
      </c>
      <c r="C57" s="107" t="s">
        <v>878</v>
      </c>
      <c r="D57" s="42"/>
      <c r="E57" s="793"/>
      <c r="F57" s="124">
        <f t="shared" si="1"/>
        <v>0</v>
      </c>
      <c r="G57" s="128">
        <f>+OTCHET!F409+OTCHET!F410+OTCHET!F411+OTCHET!F412+OTCHET!F413</f>
        <v>0</v>
      </c>
      <c r="H57" s="128">
        <f>+OTCHET!G409+OTCHET!G410+OTCHET!G411+OTCHET!G412+OTCHET!G413</f>
        <v>0</v>
      </c>
      <c r="I57" s="128">
        <f>+OTCHET!H409+OTCHET!H410+OTCHET!H411+OTCHET!H412+OTCHET!H413</f>
        <v>0</v>
      </c>
      <c r="J57" s="44"/>
      <c r="K57" s="44"/>
      <c r="L57" s="44"/>
      <c r="M57" s="44"/>
      <c r="N57" s="44"/>
      <c r="O57" s="44"/>
      <c r="P57" s="44"/>
      <c r="Q57" s="2"/>
      <c r="R57" s="2"/>
      <c r="S57" s="24"/>
      <c r="T57" s="44"/>
      <c r="U57" s="44"/>
    </row>
    <row r="58" spans="1:21" ht="15.75">
      <c r="A58" s="101">
        <v>150</v>
      </c>
      <c r="B58" s="92" t="s">
        <v>1057</v>
      </c>
      <c r="C58" s="92" t="s">
        <v>866</v>
      </c>
      <c r="D58" s="42"/>
      <c r="E58" s="793"/>
      <c r="F58" s="124">
        <f t="shared" si="1"/>
        <v>0</v>
      </c>
      <c r="G58" s="128">
        <f>OTCHET!F392</f>
        <v>0</v>
      </c>
      <c r="H58" s="128">
        <f>OTCHET!G392</f>
        <v>0</v>
      </c>
      <c r="I58" s="128">
        <f>OTCHET!H392</f>
        <v>0</v>
      </c>
      <c r="J58" s="44"/>
      <c r="K58" s="44"/>
      <c r="L58" s="44"/>
      <c r="M58" s="44"/>
      <c r="N58" s="44"/>
      <c r="O58" s="44"/>
      <c r="P58" s="44"/>
      <c r="Q58" s="2"/>
      <c r="R58" s="2"/>
      <c r="S58" s="24"/>
      <c r="T58" s="44"/>
      <c r="U58" s="44"/>
    </row>
    <row r="59" spans="1:21" ht="15.75" hidden="1">
      <c r="A59" s="101">
        <v>160</v>
      </c>
      <c r="B59" s="132"/>
      <c r="C59" s="118"/>
      <c r="D59" s="42"/>
      <c r="E59" s="793"/>
      <c r="F59" s="124">
        <f t="shared" si="1"/>
        <v>0</v>
      </c>
      <c r="G59" s="128"/>
      <c r="H59" s="128"/>
      <c r="I59" s="128"/>
      <c r="J59" s="44"/>
      <c r="K59" s="44"/>
      <c r="L59" s="44"/>
      <c r="M59" s="44"/>
      <c r="N59" s="44"/>
      <c r="O59" s="44"/>
      <c r="P59" s="44"/>
      <c r="Q59" s="2"/>
      <c r="R59" s="2"/>
      <c r="S59" s="24"/>
      <c r="T59" s="44"/>
      <c r="U59" s="44"/>
    </row>
    <row r="60" spans="1:21" ht="16.5" thickBot="1">
      <c r="A60" s="119">
        <v>162</v>
      </c>
      <c r="B60" s="110" t="s">
        <v>1401</v>
      </c>
      <c r="C60" s="111" t="s">
        <v>949</v>
      </c>
      <c r="D60" s="43"/>
      <c r="E60" s="794"/>
      <c r="F60" s="126">
        <f t="shared" si="1"/>
        <v>0</v>
      </c>
      <c r="G60" s="231">
        <f>OTCHET!F399</f>
        <v>0</v>
      </c>
      <c r="H60" s="231">
        <f>OTCHET!G399</f>
        <v>0</v>
      </c>
      <c r="I60" s="231">
        <f>OTCHET!H399</f>
        <v>0</v>
      </c>
      <c r="J60" s="44"/>
      <c r="K60" s="44"/>
      <c r="L60" s="44"/>
      <c r="M60" s="44"/>
      <c r="N60" s="44"/>
      <c r="O60" s="44"/>
      <c r="P60" s="44"/>
      <c r="Q60" s="2"/>
      <c r="R60" s="2"/>
      <c r="S60" s="24"/>
      <c r="T60" s="44"/>
      <c r="U60" s="44"/>
    </row>
    <row r="61" spans="1:21" ht="18.75" thickBot="1">
      <c r="A61" s="101">
        <v>165</v>
      </c>
      <c r="B61" s="108" t="s">
        <v>1076</v>
      </c>
      <c r="C61" s="99" t="s">
        <v>905</v>
      </c>
      <c r="D61" s="62"/>
      <c r="E61" s="790"/>
      <c r="F61" s="127">
        <f t="shared" si="1"/>
        <v>0</v>
      </c>
      <c r="G61" s="229">
        <f>+OTCHET!F239</f>
        <v>0</v>
      </c>
      <c r="H61" s="229">
        <f>+OTCHET!G239</f>
        <v>0</v>
      </c>
      <c r="I61" s="229">
        <f>+OTCHET!H239</f>
        <v>0</v>
      </c>
      <c r="J61" s="44"/>
      <c r="K61" s="44"/>
      <c r="L61" s="44"/>
      <c r="M61" s="44"/>
      <c r="N61" s="44"/>
      <c r="O61" s="44"/>
      <c r="P61" s="44"/>
      <c r="Q61" s="2"/>
      <c r="R61" s="2"/>
      <c r="S61" s="24"/>
      <c r="T61" s="44"/>
      <c r="U61" s="44"/>
    </row>
    <row r="62" spans="1:21" ht="18.75" thickBot="1">
      <c r="A62" s="101">
        <v>175</v>
      </c>
      <c r="B62" s="88" t="s">
        <v>907</v>
      </c>
      <c r="C62" s="103"/>
      <c r="D62" s="47"/>
      <c r="E62" s="783"/>
      <c r="F62" s="832">
        <f>+F22-F38+F54+F61</f>
        <v>0</v>
      </c>
      <c r="G62" s="832">
        <f>+G22-G38+G54+G61</f>
        <v>0</v>
      </c>
      <c r="H62" s="832">
        <f>+H22-H38+H54+H61</f>
        <v>0</v>
      </c>
      <c r="I62" s="832">
        <f>+I22-I38+I54+I61</f>
        <v>0</v>
      </c>
      <c r="J62" s="44"/>
      <c r="K62" s="44"/>
      <c r="L62" s="44"/>
      <c r="M62" s="44"/>
      <c r="N62" s="44"/>
      <c r="O62" s="44"/>
      <c r="P62" s="44"/>
      <c r="Q62" s="2"/>
      <c r="R62" s="2"/>
      <c r="S62" s="24"/>
      <c r="T62" s="44"/>
      <c r="U62" s="44"/>
    </row>
    <row r="63" spans="1:21" ht="15.75">
      <c r="A63" s="101">
        <v>180</v>
      </c>
      <c r="B63" s="118" t="s">
        <v>414</v>
      </c>
      <c r="C63" s="828"/>
      <c r="D63" s="829"/>
      <c r="E63" s="830"/>
      <c r="F63" s="831" t="str">
        <f>IF(ROUND(F62,0)+ROUND(F64,0)=0,"OK","Неправилен")</f>
        <v>OK</v>
      </c>
      <c r="G63" s="831">
        <v>0</v>
      </c>
      <c r="H63" s="831">
        <v>0</v>
      </c>
      <c r="I63" s="831">
        <v>0</v>
      </c>
      <c r="J63" s="44"/>
      <c r="K63" s="44"/>
      <c r="L63" s="44"/>
      <c r="M63" s="44"/>
      <c r="N63" s="44"/>
      <c r="O63" s="44"/>
      <c r="P63" s="44"/>
      <c r="Q63" s="2"/>
      <c r="R63" s="2"/>
      <c r="S63" s="24"/>
      <c r="T63" s="44"/>
      <c r="U63" s="44"/>
    </row>
    <row r="64" spans="1:21" ht="18.75" thickBot="1">
      <c r="A64" s="101">
        <v>185</v>
      </c>
      <c r="B64" s="88" t="s">
        <v>906</v>
      </c>
      <c r="C64" s="103" t="s">
        <v>127</v>
      </c>
      <c r="D64" s="47"/>
      <c r="E64" s="795"/>
      <c r="F64" s="125">
        <f t="shared" si="1"/>
        <v>0</v>
      </c>
      <c r="G64" s="129">
        <f>SUM(+G66+G74+G75+G82+G83+G84+G87+G88+G89+G90+G91+G92+G93)</f>
        <v>0</v>
      </c>
      <c r="H64" s="129">
        <f>SUM(+H66+H74+H75+H82+H83+H84+H87+H88+H89+H90+H91+H92+H93)</f>
        <v>0</v>
      </c>
      <c r="I64" s="129">
        <f>SUM(+I66+I74+I75+I82+I83+I84+I87+I88+I89+I90+I91+I92+I93)</f>
        <v>0</v>
      </c>
      <c r="J64" s="44"/>
      <c r="K64" s="44"/>
      <c r="L64" s="44"/>
      <c r="M64" s="44"/>
      <c r="N64" s="44"/>
      <c r="O64" s="44"/>
      <c r="P64" s="44"/>
      <c r="Q64" s="2"/>
      <c r="R64" s="2"/>
      <c r="S64" s="24"/>
      <c r="T64" s="44"/>
      <c r="U64" s="44"/>
    </row>
    <row r="65" spans="1:21" ht="15.75">
      <c r="A65" s="101">
        <v>190</v>
      </c>
      <c r="B65" s="112"/>
      <c r="C65" s="112"/>
      <c r="D65" s="76"/>
      <c r="E65" s="796"/>
      <c r="F65" s="131">
        <f t="shared" si="1"/>
        <v>0</v>
      </c>
      <c r="G65" s="130"/>
      <c r="H65" s="130"/>
      <c r="I65" s="130"/>
      <c r="J65" s="44"/>
      <c r="K65" s="44"/>
      <c r="L65" s="44"/>
      <c r="M65" s="44"/>
      <c r="N65" s="44"/>
      <c r="O65" s="44"/>
      <c r="P65" s="44"/>
      <c r="Q65" s="2"/>
      <c r="R65" s="2"/>
      <c r="S65" s="24"/>
      <c r="T65" s="44"/>
      <c r="U65" s="44"/>
    </row>
    <row r="66" spans="1:21" ht="15.75">
      <c r="A66" s="101">
        <v>195</v>
      </c>
      <c r="B66" s="105" t="s">
        <v>128</v>
      </c>
      <c r="C66" s="92" t="s">
        <v>148</v>
      </c>
      <c r="D66" s="42"/>
      <c r="E66" s="793"/>
      <c r="F66" s="124">
        <f t="shared" si="1"/>
        <v>0</v>
      </c>
      <c r="G66" s="128">
        <f>SUM(G67:G73)</f>
        <v>0</v>
      </c>
      <c r="H66" s="128">
        <f>SUM(H67:H73)</f>
        <v>0</v>
      </c>
      <c r="I66" s="128">
        <f>SUM(I67:I73)</f>
        <v>0</v>
      </c>
      <c r="J66" s="44"/>
      <c r="K66" s="44"/>
      <c r="L66" s="44"/>
      <c r="M66" s="44"/>
      <c r="N66" s="44"/>
      <c r="O66" s="44"/>
      <c r="P66" s="44"/>
      <c r="Q66" s="2"/>
      <c r="R66" s="2"/>
      <c r="S66" s="24"/>
      <c r="T66" s="44"/>
      <c r="U66" s="44"/>
    </row>
    <row r="67" spans="1:21" ht="15.75">
      <c r="A67" s="101">
        <v>200</v>
      </c>
      <c r="B67" s="92" t="s">
        <v>129</v>
      </c>
      <c r="C67" s="92" t="s">
        <v>879</v>
      </c>
      <c r="D67" s="40"/>
      <c r="E67" s="793"/>
      <c r="F67" s="124">
        <f t="shared" si="1"/>
        <v>0</v>
      </c>
      <c r="G67" s="128">
        <f>+OTCHET!F469+OTCHET!F470+OTCHET!F473+OTCHET!F474+OTCHET!F477+OTCHET!F478+OTCHET!F482</f>
        <v>0</v>
      </c>
      <c r="H67" s="128">
        <f>+OTCHET!G469+OTCHET!G470+OTCHET!G473+OTCHET!G474+OTCHET!G477+OTCHET!G478+OTCHET!G482</f>
        <v>0</v>
      </c>
      <c r="I67" s="128">
        <f>+OTCHET!H469+OTCHET!H470+OTCHET!H473+OTCHET!H474+OTCHET!H477+OTCHET!H478+OTCHET!H482</f>
        <v>0</v>
      </c>
      <c r="J67" s="44"/>
      <c r="K67" s="44"/>
      <c r="L67" s="44"/>
      <c r="M67" s="44"/>
      <c r="N67" s="44"/>
      <c r="O67" s="44"/>
      <c r="P67" s="44"/>
      <c r="Q67" s="2"/>
      <c r="R67" s="2"/>
      <c r="S67" s="24"/>
      <c r="T67" s="44"/>
      <c r="U67" s="44"/>
    </row>
    <row r="68" spans="1:21" ht="15.75">
      <c r="A68" s="101">
        <v>205</v>
      </c>
      <c r="B68" s="92" t="s">
        <v>130</v>
      </c>
      <c r="C68" s="92" t="s">
        <v>880</v>
      </c>
      <c r="D68" s="40"/>
      <c r="E68" s="793"/>
      <c r="F68" s="124">
        <f t="shared" si="1"/>
        <v>0</v>
      </c>
      <c r="G68" s="128">
        <f>+OTCHET!F471+OTCHET!F472+OTCHET!F475+OTCHET!F476+OTCHET!F479+OTCHET!F480+OTCHET!F481+OTCHET!F483</f>
        <v>0</v>
      </c>
      <c r="H68" s="128">
        <f>+OTCHET!G471+OTCHET!G472+OTCHET!G475+OTCHET!G476+OTCHET!G479+OTCHET!G480+OTCHET!G481+OTCHET!G483</f>
        <v>0</v>
      </c>
      <c r="I68" s="128">
        <f>+OTCHET!H471+OTCHET!H472+OTCHET!H475+OTCHET!H476+OTCHET!H479+OTCHET!H480+OTCHET!H481+OTCHET!H483</f>
        <v>0</v>
      </c>
      <c r="J68" s="44"/>
      <c r="K68" s="44"/>
      <c r="L68" s="44"/>
      <c r="M68" s="44"/>
      <c r="N68" s="44"/>
      <c r="O68" s="44"/>
      <c r="P68" s="44"/>
      <c r="Q68" s="2"/>
      <c r="R68" s="2"/>
      <c r="S68" s="24"/>
      <c r="T68" s="44"/>
      <c r="U68" s="44"/>
    </row>
    <row r="69" spans="1:21" ht="15.75">
      <c r="A69" s="101">
        <v>210</v>
      </c>
      <c r="B69" s="92" t="s">
        <v>131</v>
      </c>
      <c r="C69" s="92" t="s">
        <v>950</v>
      </c>
      <c r="D69" s="40"/>
      <c r="E69" s="793"/>
      <c r="F69" s="124">
        <f t="shared" si="1"/>
        <v>0</v>
      </c>
      <c r="G69" s="128">
        <f>+OTCHET!F484</f>
        <v>0</v>
      </c>
      <c r="H69" s="128">
        <f>+OTCHET!G484</f>
        <v>0</v>
      </c>
      <c r="I69" s="128">
        <f>+OTCHET!H484</f>
        <v>0</v>
      </c>
      <c r="J69" s="44"/>
      <c r="K69" s="44"/>
      <c r="L69" s="44"/>
      <c r="M69" s="44"/>
      <c r="N69" s="44"/>
      <c r="O69" s="44"/>
      <c r="P69" s="44"/>
      <c r="Q69" s="2"/>
      <c r="R69" s="2"/>
      <c r="S69" s="24"/>
      <c r="T69" s="44"/>
      <c r="U69" s="44"/>
    </row>
    <row r="70" spans="1:21" ht="15.75">
      <c r="A70" s="101">
        <v>215</v>
      </c>
      <c r="B70" s="92" t="s">
        <v>132</v>
      </c>
      <c r="C70" s="92" t="s">
        <v>951</v>
      </c>
      <c r="D70" s="40"/>
      <c r="E70" s="793"/>
      <c r="F70" s="124">
        <f t="shared" si="1"/>
        <v>0</v>
      </c>
      <c r="G70" s="128">
        <f>+OTCHET!F489</f>
        <v>0</v>
      </c>
      <c r="H70" s="128">
        <f>+OTCHET!G489</f>
        <v>0</v>
      </c>
      <c r="I70" s="128">
        <f>+OTCHET!H489</f>
        <v>0</v>
      </c>
      <c r="J70" s="44"/>
      <c r="K70" s="44"/>
      <c r="L70" s="44"/>
      <c r="M70" s="44"/>
      <c r="N70" s="44"/>
      <c r="O70" s="44"/>
      <c r="P70" s="44"/>
      <c r="Q70" s="2"/>
      <c r="R70" s="2"/>
      <c r="S70" s="24"/>
      <c r="T70" s="44"/>
      <c r="U70" s="44"/>
    </row>
    <row r="71" spans="1:21" ht="15.75">
      <c r="A71" s="101">
        <v>220</v>
      </c>
      <c r="B71" s="92" t="s">
        <v>133</v>
      </c>
      <c r="C71" s="92" t="s">
        <v>881</v>
      </c>
      <c r="D71" s="40"/>
      <c r="E71" s="793"/>
      <c r="F71" s="124">
        <f t="shared" si="1"/>
        <v>0</v>
      </c>
      <c r="G71" s="128">
        <f>+OTCHET!F529</f>
        <v>0</v>
      </c>
      <c r="H71" s="128">
        <f>+OTCHET!G529</f>
        <v>0</v>
      </c>
      <c r="I71" s="128">
        <f>+OTCHET!H529</f>
        <v>0</v>
      </c>
      <c r="J71" s="44"/>
      <c r="K71" s="44"/>
      <c r="L71" s="44"/>
      <c r="M71" s="44"/>
      <c r="N71" s="44"/>
      <c r="O71" s="44"/>
      <c r="P71" s="44"/>
      <c r="Q71" s="2"/>
      <c r="R71" s="2"/>
      <c r="S71" s="24"/>
      <c r="T71" s="44"/>
      <c r="U71" s="44"/>
    </row>
    <row r="72" spans="1:21" ht="15.75">
      <c r="A72" s="101">
        <v>230</v>
      </c>
      <c r="B72" s="113" t="s">
        <v>893</v>
      </c>
      <c r="C72" s="113" t="s">
        <v>882</v>
      </c>
      <c r="D72" s="67"/>
      <c r="E72" s="793"/>
      <c r="F72" s="124">
        <f t="shared" si="1"/>
        <v>0</v>
      </c>
      <c r="G72" s="128">
        <f>+OTCHET!F568+OTCHET!F569</f>
        <v>0</v>
      </c>
      <c r="H72" s="128">
        <f>+OTCHET!G568+OTCHET!G569</f>
        <v>0</v>
      </c>
      <c r="I72" s="128">
        <f>+OTCHET!H568+OTCHET!H569</f>
        <v>0</v>
      </c>
      <c r="J72" s="44"/>
      <c r="K72" s="44"/>
      <c r="L72" s="44"/>
      <c r="M72" s="44"/>
      <c r="N72" s="44"/>
      <c r="O72" s="44"/>
      <c r="P72" s="44"/>
      <c r="Q72" s="2"/>
      <c r="R72" s="2"/>
      <c r="S72" s="24"/>
      <c r="T72" s="44"/>
      <c r="U72" s="44"/>
    </row>
    <row r="73" spans="1:21" ht="15.75">
      <c r="A73" s="101">
        <v>235</v>
      </c>
      <c r="B73" s="113" t="s">
        <v>136</v>
      </c>
      <c r="C73" s="113" t="s">
        <v>883</v>
      </c>
      <c r="D73" s="67"/>
      <c r="E73" s="793"/>
      <c r="F73" s="124">
        <f t="shared" si="1"/>
        <v>0</v>
      </c>
      <c r="G73" s="128">
        <f>+OTCHET!F570+OTCHET!F571+OTCHET!F572</f>
        <v>0</v>
      </c>
      <c r="H73" s="128">
        <f>+OTCHET!G570+OTCHET!G571+OTCHET!G572</f>
        <v>0</v>
      </c>
      <c r="I73" s="128">
        <f>+OTCHET!H570+OTCHET!H571+OTCHET!H572</f>
        <v>0</v>
      </c>
      <c r="J73" s="44"/>
      <c r="K73" s="44"/>
      <c r="L73" s="44"/>
      <c r="M73" s="44"/>
      <c r="N73" s="44"/>
      <c r="O73" s="44"/>
      <c r="P73" s="44"/>
      <c r="Q73" s="2"/>
      <c r="R73" s="2"/>
      <c r="S73" s="24"/>
      <c r="T73" s="44"/>
      <c r="U73" s="44"/>
    </row>
    <row r="74" spans="1:21" ht="15.75">
      <c r="A74" s="101">
        <v>240</v>
      </c>
      <c r="B74" s="110" t="s">
        <v>134</v>
      </c>
      <c r="C74" s="111" t="s">
        <v>952</v>
      </c>
      <c r="D74" s="61"/>
      <c r="E74" s="793"/>
      <c r="F74" s="124">
        <f t="shared" si="1"/>
        <v>0</v>
      </c>
      <c r="G74" s="128">
        <f>OTCHET!F448</f>
        <v>0</v>
      </c>
      <c r="H74" s="128">
        <f>OTCHET!G448</f>
        <v>0</v>
      </c>
      <c r="I74" s="128">
        <f>OTCHET!H448</f>
        <v>0</v>
      </c>
      <c r="J74" s="44"/>
      <c r="K74" s="44"/>
      <c r="L74" s="44"/>
      <c r="M74" s="44"/>
      <c r="N74" s="44"/>
      <c r="O74" s="44"/>
      <c r="P74" s="44"/>
      <c r="Q74" s="2"/>
      <c r="R74" s="2"/>
      <c r="S74" s="24"/>
      <c r="T74" s="44"/>
      <c r="U74" s="44"/>
    </row>
    <row r="75" spans="1:21" ht="15.75">
      <c r="A75" s="101">
        <v>245</v>
      </c>
      <c r="B75" s="105" t="s">
        <v>137</v>
      </c>
      <c r="C75" s="92" t="s">
        <v>149</v>
      </c>
      <c r="D75" s="42"/>
      <c r="E75" s="793"/>
      <c r="F75" s="124">
        <f t="shared" si="1"/>
        <v>0</v>
      </c>
      <c r="G75" s="128">
        <f>SUM(G76:G81)</f>
        <v>0</v>
      </c>
      <c r="H75" s="128">
        <f>SUM(H76:H81)</f>
        <v>0</v>
      </c>
      <c r="I75" s="128">
        <f>SUM(I76:I81)</f>
        <v>0</v>
      </c>
      <c r="J75" s="44"/>
      <c r="K75" s="44"/>
      <c r="L75" s="44"/>
      <c r="M75" s="44"/>
      <c r="N75" s="44"/>
      <c r="O75" s="44"/>
      <c r="P75" s="44"/>
      <c r="Q75" s="2"/>
      <c r="R75" s="2"/>
      <c r="S75" s="24"/>
      <c r="T75" s="44"/>
      <c r="U75" s="44"/>
    </row>
    <row r="76" spans="1:21" ht="15.75">
      <c r="A76" s="101">
        <v>250</v>
      </c>
      <c r="B76" s="92" t="s">
        <v>138</v>
      </c>
      <c r="C76" s="92" t="s">
        <v>884</v>
      </c>
      <c r="D76" s="40"/>
      <c r="E76" s="793"/>
      <c r="F76" s="124">
        <f t="shared" si="1"/>
        <v>0</v>
      </c>
      <c r="G76" s="128">
        <f>+OTCHET!F453+OTCHET!F456</f>
        <v>0</v>
      </c>
      <c r="H76" s="128">
        <f>+OTCHET!G453+OTCHET!G456</f>
        <v>0</v>
      </c>
      <c r="I76" s="128">
        <f>+OTCHET!H453+OTCHET!H456</f>
        <v>0</v>
      </c>
      <c r="J76" s="44"/>
      <c r="K76" s="44"/>
      <c r="L76" s="44"/>
      <c r="M76" s="44"/>
      <c r="N76" s="44"/>
      <c r="O76" s="44"/>
      <c r="P76" s="44"/>
      <c r="Q76" s="2"/>
      <c r="R76" s="2"/>
      <c r="S76" s="24"/>
      <c r="T76" s="44"/>
      <c r="U76" s="44"/>
    </row>
    <row r="77" spans="1:21" ht="15.75">
      <c r="A77" s="101">
        <v>260</v>
      </c>
      <c r="B77" s="92" t="s">
        <v>139</v>
      </c>
      <c r="C77" s="92" t="s">
        <v>885</v>
      </c>
      <c r="D77" s="40"/>
      <c r="E77" s="793"/>
      <c r="F77" s="124">
        <f t="shared" si="1"/>
        <v>0</v>
      </c>
      <c r="G77" s="128">
        <f>+OTCHET!F454+OTCHET!F457</f>
        <v>0</v>
      </c>
      <c r="H77" s="128">
        <f>+OTCHET!G454+OTCHET!G457</f>
        <v>0</v>
      </c>
      <c r="I77" s="128">
        <f>+OTCHET!H454+OTCHET!H457</f>
        <v>0</v>
      </c>
      <c r="J77" s="44"/>
      <c r="K77" s="44"/>
      <c r="L77" s="44"/>
      <c r="M77" s="44"/>
      <c r="N77" s="44"/>
      <c r="O77" s="44"/>
      <c r="P77" s="44"/>
      <c r="Q77" s="2"/>
      <c r="R77" s="2"/>
      <c r="S77" s="24"/>
      <c r="T77" s="44"/>
      <c r="U77" s="44"/>
    </row>
    <row r="78" spans="1:21" ht="15.75">
      <c r="A78" s="101">
        <v>265</v>
      </c>
      <c r="B78" s="92" t="s">
        <v>962</v>
      </c>
      <c r="C78" s="92" t="s">
        <v>886</v>
      </c>
      <c r="D78" s="40"/>
      <c r="E78" s="793"/>
      <c r="F78" s="124">
        <f t="shared" si="1"/>
        <v>0</v>
      </c>
      <c r="G78" s="128">
        <f>OTCHET!F458</f>
        <v>0</v>
      </c>
      <c r="H78" s="128">
        <f>OTCHET!G458</f>
        <v>0</v>
      </c>
      <c r="I78" s="128">
        <f>OTCHET!H458</f>
        <v>0</v>
      </c>
      <c r="J78" s="44"/>
      <c r="K78" s="44"/>
      <c r="L78" s="44"/>
      <c r="M78" s="44"/>
      <c r="N78" s="44"/>
      <c r="O78" s="44"/>
      <c r="P78" s="44"/>
      <c r="Q78" s="2"/>
      <c r="R78" s="2"/>
      <c r="S78" s="24"/>
      <c r="T78" s="44"/>
      <c r="U78" s="44"/>
    </row>
    <row r="79" spans="1:21" ht="15.75" hidden="1">
      <c r="A79" s="101"/>
      <c r="B79" s="92"/>
      <c r="C79" s="92"/>
      <c r="D79" s="40"/>
      <c r="E79" s="793"/>
      <c r="F79" s="124">
        <f t="shared" si="1"/>
        <v>0</v>
      </c>
      <c r="G79" s="128"/>
      <c r="H79" s="128"/>
      <c r="I79" s="128"/>
      <c r="J79" s="44"/>
      <c r="K79" s="44"/>
      <c r="L79" s="44"/>
      <c r="M79" s="44"/>
      <c r="N79" s="44"/>
      <c r="O79" s="44"/>
      <c r="P79" s="44"/>
      <c r="Q79" s="2"/>
      <c r="R79" s="2"/>
      <c r="S79" s="24"/>
      <c r="T79" s="44"/>
      <c r="U79" s="44"/>
    </row>
    <row r="80" spans="1:21" ht="15.75">
      <c r="A80" s="101">
        <v>270</v>
      </c>
      <c r="B80" s="92" t="s">
        <v>1053</v>
      </c>
      <c r="C80" s="92" t="s">
        <v>887</v>
      </c>
      <c r="D80" s="40"/>
      <c r="E80" s="793"/>
      <c r="F80" s="124">
        <f t="shared" si="1"/>
        <v>0</v>
      </c>
      <c r="G80" s="128">
        <f>+OTCHET!F466</f>
        <v>0</v>
      </c>
      <c r="H80" s="128">
        <f>+OTCHET!G466</f>
        <v>0</v>
      </c>
      <c r="I80" s="128">
        <f>+OTCHET!H466</f>
        <v>0</v>
      </c>
      <c r="J80" s="44"/>
      <c r="K80" s="44"/>
      <c r="L80" s="44"/>
      <c r="M80" s="44"/>
      <c r="N80" s="44"/>
      <c r="O80" s="44"/>
      <c r="P80" s="44"/>
      <c r="Q80" s="2"/>
      <c r="R80" s="2"/>
      <c r="S80" s="24"/>
      <c r="T80" s="44"/>
      <c r="U80" s="44"/>
    </row>
    <row r="81" spans="1:21" ht="15.75">
      <c r="A81" s="101">
        <v>275</v>
      </c>
      <c r="B81" s="92" t="s">
        <v>1052</v>
      </c>
      <c r="C81" s="92" t="s">
        <v>888</v>
      </c>
      <c r="D81" s="40"/>
      <c r="E81" s="793"/>
      <c r="F81" s="124">
        <f t="shared" si="1"/>
        <v>0</v>
      </c>
      <c r="G81" s="128">
        <f>+OTCHET!F467</f>
        <v>0</v>
      </c>
      <c r="H81" s="128">
        <f>+OTCHET!G467</f>
        <v>0</v>
      </c>
      <c r="I81" s="128">
        <f>+OTCHET!H467</f>
        <v>0</v>
      </c>
      <c r="J81" s="44"/>
      <c r="K81" s="44"/>
      <c r="L81" s="44"/>
      <c r="M81" s="44"/>
      <c r="N81" s="44"/>
      <c r="O81" s="44"/>
      <c r="P81" s="44"/>
      <c r="Q81" s="2"/>
      <c r="R81" s="2"/>
      <c r="S81" s="24"/>
      <c r="T81" s="44"/>
      <c r="U81" s="44"/>
    </row>
    <row r="82" spans="1:21" ht="15.75">
      <c r="A82" s="101">
        <v>280</v>
      </c>
      <c r="B82" s="105" t="s">
        <v>865</v>
      </c>
      <c r="C82" s="92" t="s">
        <v>953</v>
      </c>
      <c r="D82" s="42"/>
      <c r="E82" s="793"/>
      <c r="F82" s="124">
        <f t="shared" si="1"/>
        <v>0</v>
      </c>
      <c r="G82" s="128">
        <f>OTCHET!F522</f>
        <v>0</v>
      </c>
      <c r="H82" s="128">
        <f>OTCHET!G522</f>
        <v>0</v>
      </c>
      <c r="I82" s="128">
        <f>OTCHET!H522</f>
        <v>0</v>
      </c>
      <c r="J82" s="44"/>
      <c r="K82" s="44"/>
      <c r="L82" s="44"/>
      <c r="M82" s="44"/>
      <c r="N82" s="44"/>
      <c r="O82" s="44"/>
      <c r="P82" s="44"/>
      <c r="Q82" s="2"/>
      <c r="R82" s="2"/>
      <c r="S82" s="24"/>
      <c r="T82" s="44"/>
      <c r="U82" s="44"/>
    </row>
    <row r="83" spans="1:21" ht="15.75">
      <c r="A83" s="101">
        <v>285</v>
      </c>
      <c r="B83" s="105" t="s">
        <v>961</v>
      </c>
      <c r="C83" s="92" t="s">
        <v>954</v>
      </c>
      <c r="D83" s="42"/>
      <c r="E83" s="793"/>
      <c r="F83" s="124">
        <f t="shared" si="1"/>
        <v>0</v>
      </c>
      <c r="G83" s="128">
        <f>OTCHET!F523</f>
        <v>0</v>
      </c>
      <c r="H83" s="128">
        <f>OTCHET!G523</f>
        <v>0</v>
      </c>
      <c r="I83" s="128">
        <f>OTCHET!H523</f>
        <v>0</v>
      </c>
      <c r="J83" s="44"/>
      <c r="K83" s="44"/>
      <c r="L83" s="44"/>
      <c r="M83" s="44"/>
      <c r="N83" s="44"/>
      <c r="O83" s="44"/>
      <c r="P83" s="44"/>
      <c r="Q83" s="2"/>
      <c r="R83" s="2"/>
      <c r="S83" s="24"/>
      <c r="T83" s="44"/>
      <c r="U83" s="44"/>
    </row>
    <row r="84" spans="1:21" ht="15.75">
      <c r="A84" s="101">
        <v>290</v>
      </c>
      <c r="B84" s="105" t="s">
        <v>960</v>
      </c>
      <c r="C84" s="92" t="s">
        <v>606</v>
      </c>
      <c r="D84" s="42"/>
      <c r="E84" s="793"/>
      <c r="F84" s="124">
        <f t="shared" si="1"/>
        <v>0</v>
      </c>
      <c r="G84" s="128">
        <f>+G85+G86</f>
        <v>0</v>
      </c>
      <c r="H84" s="128">
        <f>+H85+H86</f>
        <v>0</v>
      </c>
      <c r="I84" s="128">
        <f>+I85+I86</f>
        <v>0</v>
      </c>
      <c r="J84" s="44"/>
      <c r="K84" s="44"/>
      <c r="L84" s="44"/>
      <c r="M84" s="44"/>
      <c r="N84" s="44"/>
      <c r="O84" s="44"/>
      <c r="P84" s="44"/>
      <c r="Q84" s="2"/>
      <c r="R84" s="2"/>
      <c r="S84" s="24"/>
      <c r="T84" s="44"/>
      <c r="U84" s="44"/>
    </row>
    <row r="85" spans="1:21" ht="15.75">
      <c r="A85" s="101">
        <v>295</v>
      </c>
      <c r="B85" s="92" t="s">
        <v>959</v>
      </c>
      <c r="C85" s="92" t="s">
        <v>607</v>
      </c>
      <c r="D85" s="42"/>
      <c r="E85" s="793"/>
      <c r="F85" s="124">
        <f t="shared" si="1"/>
        <v>0</v>
      </c>
      <c r="G85" s="128">
        <f>+OTCHET!F490+OTCHET!F499+OTCHET!F503+OTCHET!F530</f>
        <v>0</v>
      </c>
      <c r="H85" s="128">
        <f>+OTCHET!G490+OTCHET!G499+OTCHET!G503+OTCHET!G530</f>
        <v>0</v>
      </c>
      <c r="I85" s="128">
        <f>+OTCHET!H490+OTCHET!H499+OTCHET!H503+OTCHET!H530</f>
        <v>0</v>
      </c>
      <c r="J85" s="44"/>
      <c r="K85" s="44"/>
      <c r="L85" s="44"/>
      <c r="M85" s="44"/>
      <c r="N85" s="44"/>
      <c r="O85" s="44"/>
      <c r="P85" s="44"/>
      <c r="Q85" s="2"/>
      <c r="R85" s="2"/>
      <c r="S85" s="24"/>
      <c r="T85" s="44"/>
      <c r="U85" s="44"/>
    </row>
    <row r="86" spans="1:21" ht="15.75">
      <c r="A86" s="101">
        <v>300</v>
      </c>
      <c r="B86" s="92" t="s">
        <v>141</v>
      </c>
      <c r="C86" s="92" t="s">
        <v>314</v>
      </c>
      <c r="D86" s="68"/>
      <c r="E86" s="793"/>
      <c r="F86" s="124">
        <f aca="true" t="shared" si="2" ref="F86:F94">+G86+H86+I86</f>
        <v>0</v>
      </c>
      <c r="G86" s="128">
        <f>+OTCHET!F508+OTCHET!F511+OTCHET!F531</f>
        <v>0</v>
      </c>
      <c r="H86" s="128">
        <f>+OTCHET!G508+OTCHET!G511+OTCHET!G531</f>
        <v>0</v>
      </c>
      <c r="I86" s="128">
        <f>+OTCHET!H508+OTCHET!H511+OTCHET!H531</f>
        <v>0</v>
      </c>
      <c r="J86" s="44"/>
      <c r="K86" s="44"/>
      <c r="L86" s="44"/>
      <c r="M86" s="44"/>
      <c r="N86" s="44"/>
      <c r="O86" s="44"/>
      <c r="P86" s="44"/>
      <c r="Q86" s="2"/>
      <c r="R86" s="2"/>
      <c r="S86" s="24"/>
      <c r="T86" s="44"/>
      <c r="U86" s="44"/>
    </row>
    <row r="87" spans="1:21" ht="16.5" thickBot="1">
      <c r="A87" s="101">
        <v>310</v>
      </c>
      <c r="B87" s="114" t="s">
        <v>1402</v>
      </c>
      <c r="C87" s="107" t="s">
        <v>955</v>
      </c>
      <c r="D87" s="77"/>
      <c r="E87" s="797"/>
      <c r="F87" s="120">
        <f t="shared" si="2"/>
        <v>0</v>
      </c>
      <c r="G87" s="232">
        <f>OTCHET!F518</f>
        <v>0</v>
      </c>
      <c r="H87" s="232">
        <f>OTCHET!G518</f>
        <v>0</v>
      </c>
      <c r="I87" s="232">
        <f>OTCHET!H518</f>
        <v>0</v>
      </c>
      <c r="J87" s="44"/>
      <c r="K87" s="44"/>
      <c r="L87" s="44"/>
      <c r="M87" s="44"/>
      <c r="N87" s="44"/>
      <c r="O87" s="44"/>
      <c r="P87" s="44"/>
      <c r="Q87" s="2"/>
      <c r="R87" s="2"/>
      <c r="S87" s="24"/>
      <c r="T87" s="44"/>
      <c r="U87" s="44"/>
    </row>
    <row r="88" spans="1:21" ht="16.5" thickBot="1">
      <c r="A88" s="101">
        <v>320</v>
      </c>
      <c r="B88" s="115" t="s">
        <v>958</v>
      </c>
      <c r="C88" s="90" t="s">
        <v>889</v>
      </c>
      <c r="D88" s="78"/>
      <c r="E88" s="798"/>
      <c r="F88" s="120">
        <f t="shared" si="2"/>
        <v>0</v>
      </c>
      <c r="G88" s="233">
        <f>+OTCHET!F554+OTCHET!F555+OTCHET!F556+OTCHET!F557+OTCHET!F558+OTCHET!F559</f>
        <v>0</v>
      </c>
      <c r="H88" s="233">
        <f>+OTCHET!G554+OTCHET!G555+OTCHET!G556+OTCHET!G557+OTCHET!G558+OTCHET!G559</f>
        <v>0</v>
      </c>
      <c r="I88" s="233">
        <f>+OTCHET!H554+OTCHET!H555+OTCHET!H556+OTCHET!H557+OTCHET!H558+OTCHET!H559</f>
        <v>0</v>
      </c>
      <c r="J88" s="44"/>
      <c r="K88" s="44"/>
      <c r="L88" s="44"/>
      <c r="M88" s="44"/>
      <c r="N88" s="44"/>
      <c r="O88" s="44"/>
      <c r="P88" s="44"/>
      <c r="Q88" s="2"/>
      <c r="R88" s="2"/>
      <c r="S88" s="24"/>
      <c r="T88" s="44"/>
      <c r="U88" s="44"/>
    </row>
    <row r="89" spans="1:21" ht="16.5" thickBot="1">
      <c r="A89" s="101">
        <v>330</v>
      </c>
      <c r="B89" s="116" t="s">
        <v>957</v>
      </c>
      <c r="C89" s="116" t="s">
        <v>890</v>
      </c>
      <c r="D89" s="75"/>
      <c r="E89" s="789"/>
      <c r="F89" s="120">
        <f t="shared" si="2"/>
        <v>0</v>
      </c>
      <c r="G89" s="127">
        <f>+OTCHET!F560+OTCHET!F561+OTCHET!F562+OTCHET!F563+OTCHET!F564+OTCHET!F565+OTCHET!F566</f>
        <v>0</v>
      </c>
      <c r="H89" s="127">
        <f>+OTCHET!G560+OTCHET!G561+OTCHET!G562+OTCHET!G563+OTCHET!G564+OTCHET!G565+OTCHET!G566</f>
        <v>0</v>
      </c>
      <c r="I89" s="127">
        <f>+OTCHET!H560+OTCHET!H561+OTCHET!H562+OTCHET!H563+OTCHET!H564+OTCHET!H565+OTCHET!H566</f>
        <v>0</v>
      </c>
      <c r="J89" s="44"/>
      <c r="K89" s="44"/>
      <c r="L89" s="44"/>
      <c r="M89" s="44"/>
      <c r="N89" s="44"/>
      <c r="O89" s="44"/>
      <c r="P89" s="44"/>
      <c r="Q89" s="2"/>
      <c r="R89" s="2"/>
      <c r="S89" s="24"/>
      <c r="T89" s="44"/>
      <c r="U89" s="44"/>
    </row>
    <row r="90" spans="1:21" ht="16.5" thickBot="1">
      <c r="A90" s="101">
        <v>335</v>
      </c>
      <c r="B90" s="93" t="s">
        <v>956</v>
      </c>
      <c r="C90" s="93" t="s">
        <v>891</v>
      </c>
      <c r="D90" s="81"/>
      <c r="E90" s="783"/>
      <c r="F90" s="120">
        <f t="shared" si="2"/>
        <v>0</v>
      </c>
      <c r="G90" s="120">
        <f>+OTCHET!F567</f>
        <v>0</v>
      </c>
      <c r="H90" s="120">
        <f>+OTCHET!G567</f>
        <v>0</v>
      </c>
      <c r="I90" s="120">
        <f>+OTCHET!H567</f>
        <v>0</v>
      </c>
      <c r="J90" s="44"/>
      <c r="K90" s="44"/>
      <c r="L90" s="44"/>
      <c r="M90" s="44"/>
      <c r="N90" s="44"/>
      <c r="O90" s="44"/>
      <c r="P90" s="44"/>
      <c r="Q90" s="2"/>
      <c r="R90" s="2"/>
      <c r="S90" s="24"/>
      <c r="T90" s="44"/>
      <c r="U90" s="44"/>
    </row>
    <row r="91" spans="1:21" ht="16.5" thickBot="1">
      <c r="A91" s="101">
        <v>340</v>
      </c>
      <c r="B91" s="100" t="s">
        <v>900</v>
      </c>
      <c r="C91" s="90" t="s">
        <v>901</v>
      </c>
      <c r="D91" s="74"/>
      <c r="E91" s="783"/>
      <c r="F91" s="120">
        <f t="shared" si="2"/>
        <v>0</v>
      </c>
      <c r="G91" s="120">
        <f>+OTCHET!F574+OTCHET!F575</f>
        <v>0</v>
      </c>
      <c r="H91" s="120">
        <f>+OTCHET!G574+OTCHET!G575</f>
        <v>0</v>
      </c>
      <c r="I91" s="120">
        <f>+OTCHET!H574+OTCHET!H575</f>
        <v>0</v>
      </c>
      <c r="J91" s="44"/>
      <c r="K91" s="44"/>
      <c r="L91" s="44"/>
      <c r="M91" s="44"/>
      <c r="N91" s="44"/>
      <c r="O91" s="44"/>
      <c r="P91" s="44"/>
      <c r="Q91" s="2"/>
      <c r="R91" s="2"/>
      <c r="S91" s="24"/>
      <c r="T91" s="44"/>
      <c r="U91" s="44"/>
    </row>
    <row r="92" spans="1:21" ht="16.5" thickBot="1">
      <c r="A92" s="101">
        <v>345</v>
      </c>
      <c r="B92" s="100" t="s">
        <v>902</v>
      </c>
      <c r="C92" s="116" t="s">
        <v>903</v>
      </c>
      <c r="D92" s="74"/>
      <c r="E92" s="783"/>
      <c r="F92" s="120">
        <f t="shared" si="2"/>
        <v>0</v>
      </c>
      <c r="G92" s="120">
        <f>+OTCHET!F576+OTCHET!F577</f>
        <v>0</v>
      </c>
      <c r="H92" s="120">
        <f>+OTCHET!G576+OTCHET!G577</f>
        <v>0</v>
      </c>
      <c r="I92" s="120">
        <f>+OTCHET!H576+OTCHET!H577</f>
        <v>0</v>
      </c>
      <c r="J92" s="44"/>
      <c r="K92" s="44"/>
      <c r="L92" s="44"/>
      <c r="M92" s="44"/>
      <c r="N92" s="44"/>
      <c r="O92" s="44"/>
      <c r="P92" s="44"/>
      <c r="Q92" s="2"/>
      <c r="R92" s="2"/>
      <c r="S92" s="24"/>
      <c r="T92" s="44"/>
      <c r="U92" s="44"/>
    </row>
    <row r="93" spans="1:21" ht="16.5" thickBot="1">
      <c r="A93" s="101">
        <v>350</v>
      </c>
      <c r="B93" s="100" t="s">
        <v>904</v>
      </c>
      <c r="C93" s="100" t="s">
        <v>142</v>
      </c>
      <c r="D93" s="74"/>
      <c r="E93" s="783"/>
      <c r="F93" s="120">
        <f t="shared" si="2"/>
        <v>0</v>
      </c>
      <c r="G93" s="120">
        <f>OTCHET!F578</f>
        <v>0</v>
      </c>
      <c r="H93" s="120">
        <f>OTCHET!G578</f>
        <v>0</v>
      </c>
      <c r="I93" s="120">
        <f>OTCHET!H578</f>
        <v>0</v>
      </c>
      <c r="J93" s="44"/>
      <c r="K93" s="44"/>
      <c r="L93" s="44"/>
      <c r="M93" s="44"/>
      <c r="N93" s="44"/>
      <c r="O93" s="44"/>
      <c r="P93" s="44"/>
      <c r="Q93" s="2"/>
      <c r="R93" s="2"/>
      <c r="S93" s="24"/>
      <c r="T93" s="44"/>
      <c r="U93" s="44"/>
    </row>
    <row r="94" spans="1:21" ht="16.5" thickBot="1">
      <c r="A94" s="101">
        <v>355</v>
      </c>
      <c r="B94" s="100" t="s">
        <v>1166</v>
      </c>
      <c r="C94" s="100" t="s">
        <v>1165</v>
      </c>
      <c r="D94" s="74"/>
      <c r="E94" s="783"/>
      <c r="F94" s="120">
        <f t="shared" si="2"/>
        <v>0</v>
      </c>
      <c r="G94" s="120">
        <f>+OTCHET!F581</f>
        <v>0</v>
      </c>
      <c r="H94" s="120">
        <f>+OTCHET!G581</f>
        <v>0</v>
      </c>
      <c r="I94" s="120">
        <f>+OTCHET!H581</f>
        <v>0</v>
      </c>
      <c r="J94" s="44"/>
      <c r="K94" s="44"/>
      <c r="L94" s="44"/>
      <c r="M94" s="44"/>
      <c r="N94" s="44"/>
      <c r="O94" s="44"/>
      <c r="P94" s="44"/>
      <c r="Q94" s="2"/>
      <c r="R94" s="2"/>
      <c r="S94" s="24"/>
      <c r="T94" s="44"/>
      <c r="U94" s="44"/>
    </row>
    <row r="95" spans="2:21" ht="16.5" hidden="1" thickBot="1">
      <c r="B95" s="63" t="s">
        <v>936</v>
      </c>
      <c r="C95" s="63"/>
      <c r="D95" s="63"/>
      <c r="E95" s="60"/>
      <c r="F95" s="60"/>
      <c r="G95" s="60"/>
      <c r="H95" s="60"/>
      <c r="I95" s="48"/>
      <c r="J95" s="44"/>
      <c r="K95" s="44"/>
      <c r="L95" s="44"/>
      <c r="M95" s="44"/>
      <c r="N95" s="44"/>
      <c r="O95" s="44"/>
      <c r="P95" s="44"/>
      <c r="Q95" s="2"/>
      <c r="R95" s="2"/>
      <c r="S95" s="24"/>
      <c r="T95" s="44"/>
      <c r="U95" s="44"/>
    </row>
    <row r="96" spans="2:21" ht="16.5" hidden="1" thickBot="1">
      <c r="B96" s="63" t="s">
        <v>937</v>
      </c>
      <c r="C96" s="63"/>
      <c r="D96" s="63"/>
      <c r="E96" s="59"/>
      <c r="F96" s="59"/>
      <c r="G96" s="59"/>
      <c r="H96" s="59"/>
      <c r="I96" s="48"/>
      <c r="J96" s="44"/>
      <c r="K96" s="44"/>
      <c r="L96" s="44"/>
      <c r="M96" s="44"/>
      <c r="N96" s="44"/>
      <c r="O96" s="44"/>
      <c r="P96" s="44"/>
      <c r="Q96" s="2"/>
      <c r="R96" s="2"/>
      <c r="S96" s="24"/>
      <c r="T96" s="44"/>
      <c r="U96" s="44"/>
    </row>
    <row r="97" spans="2:21" ht="16.5" hidden="1" thickBot="1">
      <c r="B97" s="63" t="s">
        <v>938</v>
      </c>
      <c r="C97" s="63"/>
      <c r="D97" s="63"/>
      <c r="E97" s="60"/>
      <c r="F97" s="60"/>
      <c r="G97" s="60"/>
      <c r="H97" s="60"/>
      <c r="I97" s="48"/>
      <c r="J97" s="44"/>
      <c r="K97" s="44"/>
      <c r="L97" s="44"/>
      <c r="M97" s="44"/>
      <c r="N97" s="44"/>
      <c r="O97" s="44"/>
      <c r="P97" s="44"/>
      <c r="Q97" s="2"/>
      <c r="R97" s="2"/>
      <c r="S97" s="24"/>
      <c r="T97" s="44"/>
      <c r="U97" s="44"/>
    </row>
    <row r="98" spans="2:21" ht="16.5" hidden="1" thickBot="1">
      <c r="B98" s="49" t="s">
        <v>939</v>
      </c>
      <c r="C98" s="64"/>
      <c r="D98" s="64"/>
      <c r="E98" s="60"/>
      <c r="F98" s="60"/>
      <c r="G98" s="60"/>
      <c r="H98" s="60"/>
      <c r="I98" s="48"/>
      <c r="J98" s="44"/>
      <c r="K98" s="44"/>
      <c r="L98" s="44"/>
      <c r="M98" s="44"/>
      <c r="N98" s="44"/>
      <c r="O98" s="44"/>
      <c r="P98" s="44"/>
      <c r="Q98" s="2"/>
      <c r="R98" s="2"/>
      <c r="S98" s="24"/>
      <c r="T98" s="44"/>
      <c r="U98" s="44"/>
    </row>
    <row r="99" spans="2:21" ht="16.5" hidden="1" thickBot="1">
      <c r="B99" s="49"/>
      <c r="C99" s="49"/>
      <c r="D99" s="49"/>
      <c r="E99" s="3"/>
      <c r="F99" s="3"/>
      <c r="G99" s="3"/>
      <c r="H99" s="3"/>
      <c r="I99" s="46"/>
      <c r="J99" s="1"/>
      <c r="K99" s="1"/>
      <c r="L99" s="1"/>
      <c r="M99" s="1"/>
      <c r="N99" s="1"/>
      <c r="O99" s="1"/>
      <c r="P99" s="1"/>
      <c r="Q99" s="2"/>
      <c r="R99" s="2"/>
      <c r="S99" s="24"/>
      <c r="T99" s="1"/>
      <c r="U99" s="1"/>
    </row>
    <row r="100" spans="2:21" ht="16.5" hidden="1" thickBot="1">
      <c r="B100" s="64" t="s">
        <v>940</v>
      </c>
      <c r="C100" s="64"/>
      <c r="D100" s="64"/>
      <c r="E100" s="65"/>
      <c r="F100" s="65"/>
      <c r="G100" s="65"/>
      <c r="H100" s="65"/>
      <c r="I100" s="46"/>
      <c r="J100" s="1"/>
      <c r="K100" s="1"/>
      <c r="L100" s="1"/>
      <c r="M100" s="1"/>
      <c r="N100" s="1"/>
      <c r="O100" s="1"/>
      <c r="P100" s="1"/>
      <c r="Q100" s="2"/>
      <c r="R100" s="2"/>
      <c r="S100" s="24"/>
      <c r="T100" s="1"/>
      <c r="U100" s="1"/>
    </row>
    <row r="101" spans="2:21" ht="16.5" hidden="1" thickBot="1">
      <c r="B101" s="63" t="s">
        <v>938</v>
      </c>
      <c r="C101" s="63"/>
      <c r="D101" s="63"/>
      <c r="E101" s="3"/>
      <c r="F101" s="4"/>
      <c r="G101" s="4"/>
      <c r="H101" s="4"/>
      <c r="I101" s="46"/>
      <c r="J101" s="1"/>
      <c r="K101" s="1"/>
      <c r="L101" s="1"/>
      <c r="M101" s="1"/>
      <c r="N101" s="1"/>
      <c r="O101" s="1"/>
      <c r="P101" s="1"/>
      <c r="Q101" s="2"/>
      <c r="R101" s="2"/>
      <c r="S101" s="24"/>
      <c r="T101" s="1"/>
      <c r="U101" s="1"/>
    </row>
    <row r="102" spans="2:21" ht="16.5" hidden="1" thickBot="1">
      <c r="B102" s="49" t="s">
        <v>939</v>
      </c>
      <c r="C102" s="49"/>
      <c r="D102" s="49"/>
      <c r="E102" s="3"/>
      <c r="F102" s="4"/>
      <c r="G102" s="4"/>
      <c r="H102" s="4"/>
      <c r="I102" s="10"/>
      <c r="J102" s="1"/>
      <c r="K102" s="1"/>
      <c r="L102" s="1"/>
      <c r="M102" s="1"/>
      <c r="N102" s="1"/>
      <c r="O102" s="1"/>
      <c r="P102" s="1"/>
      <c r="Q102" s="2"/>
      <c r="R102" s="2"/>
      <c r="S102" s="24"/>
      <c r="T102" s="1"/>
      <c r="U102" s="1"/>
    </row>
    <row r="103" spans="2:21" ht="15.75" hidden="1">
      <c r="B103" s="51"/>
      <c r="C103" s="51"/>
      <c r="D103" s="51"/>
      <c r="E103" s="53"/>
      <c r="F103" s="53"/>
      <c r="G103" s="53"/>
      <c r="H103" s="53"/>
      <c r="I103" s="10"/>
      <c r="J103" s="1"/>
      <c r="K103" s="1"/>
      <c r="L103" s="1"/>
      <c r="M103" s="1"/>
      <c r="N103" s="1"/>
      <c r="O103" s="1"/>
      <c r="P103" s="1"/>
      <c r="Q103" s="2"/>
      <c r="R103" s="2"/>
      <c r="S103" s="24"/>
      <c r="T103" s="1"/>
      <c r="U103" s="1"/>
    </row>
    <row r="104" spans="2:21" ht="15.75" hidden="1">
      <c r="B104" s="51"/>
      <c r="C104" s="51"/>
      <c r="D104" s="51"/>
      <c r="E104" s="53"/>
      <c r="F104" s="53"/>
      <c r="G104" s="53"/>
      <c r="H104" s="53"/>
      <c r="I104" s="10"/>
      <c r="J104" s="1"/>
      <c r="K104" s="1"/>
      <c r="L104" s="1"/>
      <c r="M104" s="1"/>
      <c r="N104" s="1"/>
      <c r="O104" s="1"/>
      <c r="P104" s="1"/>
      <c r="Q104" s="2"/>
      <c r="R104" s="2"/>
      <c r="S104" s="24"/>
      <c r="T104" s="1"/>
      <c r="U104" s="1"/>
    </row>
    <row r="105" spans="2:21" ht="15.75" hidden="1">
      <c r="B105" s="51"/>
      <c r="C105" s="51"/>
      <c r="D105" s="51"/>
      <c r="E105" s="53"/>
      <c r="F105" s="53"/>
      <c r="G105" s="53"/>
      <c r="H105" s="53"/>
      <c r="I105" s="10"/>
      <c r="J105" s="1"/>
      <c r="K105" s="1"/>
      <c r="L105" s="1"/>
      <c r="M105" s="1"/>
      <c r="N105" s="1"/>
      <c r="O105" s="1"/>
      <c r="P105" s="1"/>
      <c r="Q105" s="2"/>
      <c r="R105" s="2"/>
      <c r="S105" s="24"/>
      <c r="T105" s="1"/>
      <c r="U105" s="1"/>
    </row>
    <row r="106" spans="2:21" ht="15.75" hidden="1">
      <c r="B106" s="51"/>
      <c r="C106" s="51"/>
      <c r="D106" s="51"/>
      <c r="E106" s="53"/>
      <c r="F106" s="53"/>
      <c r="G106" s="53"/>
      <c r="H106" s="53"/>
      <c r="I106" s="10"/>
      <c r="J106" s="1"/>
      <c r="K106" s="1"/>
      <c r="L106" s="1"/>
      <c r="M106" s="1"/>
      <c r="N106" s="1"/>
      <c r="O106" s="1"/>
      <c r="P106" s="1"/>
      <c r="Q106" s="2"/>
      <c r="R106" s="2"/>
      <c r="S106" s="24"/>
      <c r="T106" s="1"/>
      <c r="U106" s="1"/>
    </row>
    <row r="107" spans="2:21" ht="15.75" hidden="1">
      <c r="B107" s="51"/>
      <c r="C107" s="51"/>
      <c r="D107" s="51"/>
      <c r="E107" s="52"/>
      <c r="F107" s="52"/>
      <c r="G107" s="52"/>
      <c r="H107" s="52"/>
      <c r="I107" s="10"/>
      <c r="J107" s="1"/>
      <c r="K107" s="1"/>
      <c r="L107" s="1"/>
      <c r="M107" s="1"/>
      <c r="N107" s="1"/>
      <c r="O107" s="1"/>
      <c r="P107" s="1"/>
      <c r="Q107" s="2"/>
      <c r="R107" s="2"/>
      <c r="S107" s="24"/>
      <c r="T107" s="1"/>
      <c r="U107" s="1"/>
    </row>
    <row r="108" spans="2:21" ht="15.75">
      <c r="B108" s="51"/>
      <c r="C108" s="51"/>
      <c r="D108" s="51"/>
      <c r="E108" s="52"/>
      <c r="F108" s="52"/>
      <c r="G108" s="52"/>
      <c r="H108" s="52"/>
      <c r="I108" s="10"/>
      <c r="J108" s="1"/>
      <c r="K108" s="1"/>
      <c r="L108" s="1"/>
      <c r="M108" s="1"/>
      <c r="N108" s="1"/>
      <c r="O108" s="1"/>
      <c r="P108" s="1"/>
      <c r="Q108" s="2"/>
      <c r="R108" s="2"/>
      <c r="S108" s="24"/>
      <c r="T108" s="1"/>
      <c r="U108" s="1"/>
    </row>
    <row r="109" spans="2:21" ht="15.75">
      <c r="B109" s="51"/>
      <c r="C109" s="83"/>
      <c r="D109" s="51"/>
      <c r="E109" s="52"/>
      <c r="F109" s="52"/>
      <c r="G109" s="52"/>
      <c r="H109" s="52"/>
      <c r="I109" s="10"/>
      <c r="J109" s="1"/>
      <c r="K109" s="1"/>
      <c r="L109" s="1"/>
      <c r="M109" s="1"/>
      <c r="N109" s="1"/>
      <c r="O109" s="1"/>
      <c r="P109" s="1"/>
      <c r="Q109" s="2"/>
      <c r="R109" s="2"/>
      <c r="S109" s="24"/>
      <c r="T109" s="1"/>
      <c r="U109" s="1"/>
    </row>
    <row r="110" spans="2:21" ht="15.75">
      <c r="B110" s="51"/>
      <c r="C110" s="51"/>
      <c r="D110" s="51"/>
      <c r="E110" s="52"/>
      <c r="F110" s="52"/>
      <c r="G110" s="52"/>
      <c r="H110" s="52"/>
      <c r="I110" s="10"/>
      <c r="J110" s="1"/>
      <c r="K110" s="1"/>
      <c r="L110" s="1"/>
      <c r="M110" s="1"/>
      <c r="N110" s="1"/>
      <c r="O110" s="1"/>
      <c r="P110" s="1"/>
      <c r="Q110" s="2"/>
      <c r="R110" s="2"/>
      <c r="S110" s="24"/>
      <c r="T110" s="1"/>
      <c r="U110" s="1"/>
    </row>
    <row r="111" spans="2:21" ht="15.75">
      <c r="B111" s="56" t="s">
        <v>1056</v>
      </c>
      <c r="C111" s="56"/>
      <c r="D111" s="56"/>
      <c r="E111" s="57" t="s">
        <v>1061</v>
      </c>
      <c r="F111" s="50"/>
      <c r="G111" s="50"/>
      <c r="H111" s="50"/>
      <c r="I111" s="10"/>
      <c r="J111" s="1"/>
      <c r="K111" s="1"/>
      <c r="L111" s="1"/>
      <c r="M111" s="1"/>
      <c r="N111" s="1"/>
      <c r="O111" s="1"/>
      <c r="P111" s="1"/>
      <c r="Q111" s="2"/>
      <c r="R111" s="2"/>
      <c r="S111" s="24"/>
      <c r="T111" s="1"/>
      <c r="U111" s="1"/>
    </row>
    <row r="112" spans="2:21" ht="15.75">
      <c r="B112" s="58" t="s">
        <v>55</v>
      </c>
      <c r="C112" s="58"/>
      <c r="D112" s="58"/>
      <c r="E112" s="58" t="s">
        <v>57</v>
      </c>
      <c r="F112" s="50"/>
      <c r="G112" s="50"/>
      <c r="H112" s="50"/>
      <c r="I112" s="10"/>
      <c r="J112" s="1"/>
      <c r="K112" s="1"/>
      <c r="L112" s="1"/>
      <c r="M112" s="1"/>
      <c r="N112" s="1"/>
      <c r="O112" s="1"/>
      <c r="P112" s="1"/>
      <c r="Q112" s="2"/>
      <c r="R112" s="2"/>
      <c r="S112" s="24"/>
      <c r="T112" s="1"/>
      <c r="U112" s="1"/>
    </row>
    <row r="113" spans="2:21" ht="15.75">
      <c r="B113" s="54" t="s">
        <v>56</v>
      </c>
      <c r="C113" s="54"/>
      <c r="D113" s="54"/>
      <c r="E113" s="57" t="s">
        <v>922</v>
      </c>
      <c r="F113" s="50"/>
      <c r="G113" s="50"/>
      <c r="H113" s="50"/>
      <c r="I113" s="10"/>
      <c r="J113" s="1"/>
      <c r="K113" s="1"/>
      <c r="L113" s="1"/>
      <c r="M113" s="1"/>
      <c r="N113" s="1"/>
      <c r="O113" s="1"/>
      <c r="P113" s="1"/>
      <c r="Q113" s="2"/>
      <c r="R113" s="2"/>
      <c r="S113" s="24"/>
      <c r="T113" s="1"/>
      <c r="U113" s="1"/>
    </row>
    <row r="114" spans="2:21" ht="15.75">
      <c r="B114" s="54"/>
      <c r="C114" s="54"/>
      <c r="D114" s="54"/>
      <c r="E114" s="58" t="s">
        <v>58</v>
      </c>
      <c r="F114" s="50"/>
      <c r="G114" s="50"/>
      <c r="H114" s="50"/>
      <c r="I114" s="1"/>
      <c r="J114" s="1"/>
      <c r="K114" s="1"/>
      <c r="L114" s="1"/>
      <c r="M114" s="1"/>
      <c r="N114" s="1"/>
      <c r="O114" s="1"/>
      <c r="P114" s="1"/>
      <c r="Q114" s="2"/>
      <c r="R114" s="2"/>
      <c r="S114" s="24"/>
      <c r="T114" s="1"/>
      <c r="U114" s="1"/>
    </row>
    <row r="115" spans="2:21" ht="15.75">
      <c r="B115" s="23" t="s">
        <v>923</v>
      </c>
      <c r="C115" s="23"/>
      <c r="D115" s="23"/>
      <c r="E115" s="50"/>
      <c r="F115" s="50"/>
      <c r="G115" s="50"/>
      <c r="H115" s="50"/>
      <c r="I115" s="1"/>
      <c r="J115" s="1"/>
      <c r="K115" s="1"/>
      <c r="L115" s="1"/>
      <c r="M115" s="1"/>
      <c r="N115" s="1"/>
      <c r="O115" s="1"/>
      <c r="P115" s="1"/>
      <c r="Q115" s="2"/>
      <c r="R115" s="2"/>
      <c r="S115" s="24"/>
      <c r="T115" s="1"/>
      <c r="U115" s="1"/>
    </row>
    <row r="116" spans="2:21" ht="15.75">
      <c r="B116" s="54" t="s">
        <v>931</v>
      </c>
      <c r="C116" s="54"/>
      <c r="D116" s="54"/>
      <c r="E116" s="50"/>
      <c r="F116" s="50"/>
      <c r="G116" s="50"/>
      <c r="H116" s="50"/>
      <c r="I116" s="1"/>
      <c r="J116" s="1"/>
      <c r="K116" s="1"/>
      <c r="L116" s="1"/>
      <c r="M116" s="1"/>
      <c r="N116" s="1"/>
      <c r="O116" s="1"/>
      <c r="P116" s="1"/>
      <c r="Q116" s="2"/>
      <c r="R116" s="2"/>
      <c r="S116" s="24"/>
      <c r="T116" s="1"/>
      <c r="U116" s="1"/>
    </row>
    <row r="117" spans="2:21" ht="15.75">
      <c r="B117" s="54" t="s">
        <v>924</v>
      </c>
      <c r="C117" s="54"/>
      <c r="D117" s="54"/>
      <c r="E117" s="50"/>
      <c r="F117" s="50"/>
      <c r="G117" s="50"/>
      <c r="H117" s="50"/>
      <c r="I117" s="1"/>
      <c r="J117" s="1"/>
      <c r="K117" s="1"/>
      <c r="L117" s="1"/>
      <c r="M117" s="1"/>
      <c r="N117" s="1"/>
      <c r="O117" s="1"/>
      <c r="P117" s="1"/>
      <c r="Q117" s="2"/>
      <c r="R117" s="2"/>
      <c r="S117" s="24"/>
      <c r="T117" s="1"/>
      <c r="U117" s="1"/>
    </row>
    <row r="118" spans="2:21" ht="15.75">
      <c r="B118" s="54" t="s">
        <v>930</v>
      </c>
      <c r="C118" s="54"/>
      <c r="D118" s="54"/>
      <c r="E118" s="50"/>
      <c r="F118" s="50"/>
      <c r="G118" s="50"/>
      <c r="H118" s="50"/>
      <c r="I118" s="1"/>
      <c r="J118" s="1"/>
      <c r="K118" s="1"/>
      <c r="L118" s="1"/>
      <c r="M118" s="1"/>
      <c r="N118" s="1"/>
      <c r="O118" s="1"/>
      <c r="P118" s="1"/>
      <c r="Q118" s="2"/>
      <c r="R118" s="2"/>
      <c r="S118" s="24"/>
      <c r="T118" s="1"/>
      <c r="U118" s="1"/>
    </row>
    <row r="119" spans="2:21" ht="15.75">
      <c r="B119" s="54" t="s">
        <v>932</v>
      </c>
      <c r="C119" s="54"/>
      <c r="D119" s="54"/>
      <c r="E119" s="50"/>
      <c r="F119" s="50"/>
      <c r="G119" s="50"/>
      <c r="H119" s="50"/>
      <c r="I119" s="1"/>
      <c r="J119" s="1"/>
      <c r="K119" s="1"/>
      <c r="L119" s="1"/>
      <c r="M119" s="1"/>
      <c r="N119" s="1"/>
      <c r="O119" s="1"/>
      <c r="P119" s="1"/>
      <c r="Q119" s="2"/>
      <c r="R119" s="2"/>
      <c r="S119" s="24"/>
      <c r="T119" s="1"/>
      <c r="U119" s="1"/>
    </row>
    <row r="120" spans="2:21" ht="15.75">
      <c r="B120" s="51" t="s">
        <v>933</v>
      </c>
      <c r="C120" s="54"/>
      <c r="D120" s="54"/>
      <c r="E120" s="50"/>
      <c r="F120" s="50"/>
      <c r="G120" s="50"/>
      <c r="H120" s="50"/>
      <c r="I120" s="1"/>
      <c r="J120" s="1"/>
      <c r="K120" s="1"/>
      <c r="L120" s="1"/>
      <c r="M120" s="1"/>
      <c r="N120" s="1"/>
      <c r="O120" s="1"/>
      <c r="P120" s="1"/>
      <c r="Q120" s="2"/>
      <c r="R120" s="2"/>
      <c r="S120" s="24"/>
      <c r="T120" s="1"/>
      <c r="U120" s="1"/>
    </row>
    <row r="121" spans="2:21" ht="15.75" hidden="1">
      <c r="B121" s="51"/>
      <c r="C121" s="51"/>
      <c r="D121" s="51"/>
      <c r="E121" s="50"/>
      <c r="F121" s="50"/>
      <c r="G121" s="50"/>
      <c r="H121" s="50"/>
      <c r="I121" s="1"/>
      <c r="J121" s="1"/>
      <c r="K121" s="1"/>
      <c r="L121" s="1"/>
      <c r="M121" s="1"/>
      <c r="N121" s="1"/>
      <c r="O121" s="1"/>
      <c r="P121" s="1"/>
      <c r="Q121" s="2"/>
      <c r="R121" s="2"/>
      <c r="S121" s="24"/>
      <c r="T121" s="1"/>
      <c r="U121" s="1"/>
    </row>
    <row r="122" spans="2:21" ht="15.75" hidden="1">
      <c r="B122" s="54"/>
      <c r="C122" s="54"/>
      <c r="D122" s="54"/>
      <c r="E122" s="50"/>
      <c r="F122" s="50"/>
      <c r="G122" s="50"/>
      <c r="H122" s="50"/>
      <c r="I122" s="1"/>
      <c r="J122" s="1"/>
      <c r="K122" s="1"/>
      <c r="L122" s="1"/>
      <c r="M122" s="1"/>
      <c r="N122" s="1"/>
      <c r="O122" s="1"/>
      <c r="P122" s="1"/>
      <c r="Q122" s="2"/>
      <c r="R122" s="2"/>
      <c r="S122" s="24"/>
      <c r="T122" s="1"/>
      <c r="U122" s="1"/>
    </row>
    <row r="123" spans="2:21" ht="15.75">
      <c r="B123" s="54"/>
      <c r="C123" s="54"/>
      <c r="D123" s="54"/>
      <c r="E123" s="50"/>
      <c r="F123" s="50"/>
      <c r="G123" s="50"/>
      <c r="H123" s="50"/>
      <c r="I123" s="1"/>
      <c r="J123" s="1"/>
      <c r="K123" s="1"/>
      <c r="L123" s="1"/>
      <c r="M123" s="1"/>
      <c r="N123" s="1"/>
      <c r="O123" s="1"/>
      <c r="P123" s="1"/>
      <c r="Q123" s="2"/>
      <c r="R123" s="2"/>
      <c r="S123" s="24"/>
      <c r="T123" s="1"/>
      <c r="U123" s="1"/>
    </row>
    <row r="124" spans="2:21" ht="15.75" hidden="1">
      <c r="B124" s="51"/>
      <c r="C124" s="51"/>
      <c r="D124" s="51"/>
      <c r="E124" s="50"/>
      <c r="F124" s="50"/>
      <c r="G124" s="50"/>
      <c r="H124" s="50"/>
      <c r="I124" s="1"/>
      <c r="J124" s="1"/>
      <c r="K124" s="1"/>
      <c r="L124" s="1"/>
      <c r="M124" s="1"/>
      <c r="N124" s="1"/>
      <c r="O124" s="1"/>
      <c r="P124" s="1"/>
      <c r="Q124" s="2"/>
      <c r="R124" s="2"/>
      <c r="S124" s="24"/>
      <c r="T124" s="1"/>
      <c r="U124" s="1"/>
    </row>
    <row r="125" spans="2:21" ht="15.75" hidden="1">
      <c r="B125" s="51"/>
      <c r="C125" s="51"/>
      <c r="D125" s="51"/>
      <c r="E125" s="50"/>
      <c r="F125" s="50"/>
      <c r="G125" s="50"/>
      <c r="H125" s="50"/>
      <c r="I125" s="1"/>
      <c r="J125" s="1"/>
      <c r="K125" s="1"/>
      <c r="L125" s="1"/>
      <c r="M125" s="1"/>
      <c r="N125" s="1"/>
      <c r="O125" s="1"/>
      <c r="P125" s="1"/>
      <c r="Q125" s="2"/>
      <c r="R125" s="2"/>
      <c r="S125" s="24"/>
      <c r="T125" s="1"/>
      <c r="U125" s="1"/>
    </row>
    <row r="126" spans="2:21" ht="15.75" hidden="1">
      <c r="B126" s="51"/>
      <c r="C126" s="51"/>
      <c r="D126" s="51"/>
      <c r="E126" s="50"/>
      <c r="F126" s="50"/>
      <c r="G126" s="50"/>
      <c r="H126" s="50"/>
      <c r="I126" s="1"/>
      <c r="J126" s="1"/>
      <c r="K126" s="1"/>
      <c r="L126" s="1"/>
      <c r="M126" s="1"/>
      <c r="N126" s="1"/>
      <c r="O126" s="1"/>
      <c r="P126" s="1"/>
      <c r="Q126" s="2"/>
      <c r="R126" s="2"/>
      <c r="S126" s="24"/>
      <c r="T126" s="1"/>
      <c r="U126" s="1"/>
    </row>
    <row r="127" spans="2:21" ht="15.75" hidden="1">
      <c r="B127" s="51"/>
      <c r="C127" s="51"/>
      <c r="D127" s="51"/>
      <c r="E127" s="50"/>
      <c r="F127" s="50"/>
      <c r="G127" s="50"/>
      <c r="H127" s="50"/>
      <c r="I127" s="1"/>
      <c r="J127" s="1"/>
      <c r="K127" s="1"/>
      <c r="L127" s="1"/>
      <c r="M127" s="1"/>
      <c r="N127" s="1"/>
      <c r="O127" s="1"/>
      <c r="P127" s="1"/>
      <c r="Q127" s="2"/>
      <c r="R127" s="2"/>
      <c r="S127" s="24"/>
      <c r="T127" s="1"/>
      <c r="U127" s="1"/>
    </row>
    <row r="128" spans="2:21" ht="15.75" hidden="1">
      <c r="B128" s="51"/>
      <c r="C128" s="51"/>
      <c r="D128" s="51"/>
      <c r="E128" s="50"/>
      <c r="F128" s="50"/>
      <c r="G128" s="50"/>
      <c r="H128" s="50"/>
      <c r="I128" s="1"/>
      <c r="J128" s="1"/>
      <c r="K128" s="1"/>
      <c r="L128" s="1"/>
      <c r="M128" s="1"/>
      <c r="N128" s="1"/>
      <c r="O128" s="1"/>
      <c r="P128" s="1"/>
      <c r="Q128" s="2"/>
      <c r="R128" s="2"/>
      <c r="S128" s="24"/>
      <c r="T128" s="1"/>
      <c r="U128" s="1"/>
    </row>
    <row r="129" spans="2:21" ht="15.75" hidden="1">
      <c r="B129" s="51"/>
      <c r="C129" s="51"/>
      <c r="D129" s="51"/>
      <c r="E129" s="50"/>
      <c r="F129" s="50"/>
      <c r="G129" s="50"/>
      <c r="H129" s="50"/>
      <c r="I129" s="1"/>
      <c r="J129" s="1"/>
      <c r="K129" s="1"/>
      <c r="L129" s="1"/>
      <c r="M129" s="1"/>
      <c r="N129" s="1"/>
      <c r="O129" s="1"/>
      <c r="P129" s="1"/>
      <c r="Q129" s="2"/>
      <c r="R129" s="2"/>
      <c r="S129" s="24"/>
      <c r="T129" s="1"/>
      <c r="U129" s="1"/>
    </row>
    <row r="130" spans="2:21" ht="15.75" hidden="1">
      <c r="B130" s="54"/>
      <c r="C130" s="54"/>
      <c r="D130" s="54"/>
      <c r="E130" s="50"/>
      <c r="F130" s="50"/>
      <c r="G130" s="50"/>
      <c r="H130" s="50"/>
      <c r="I130" s="1"/>
      <c r="J130" s="1"/>
      <c r="K130" s="1"/>
      <c r="L130" s="1"/>
      <c r="M130" s="1"/>
      <c r="N130" s="1"/>
      <c r="O130" s="1"/>
      <c r="P130" s="1"/>
      <c r="Q130" s="2"/>
      <c r="R130" s="2"/>
      <c r="S130" s="24"/>
      <c r="T130" s="1"/>
      <c r="U130" s="1"/>
    </row>
    <row r="131" spans="2:21" ht="15.75" hidden="1">
      <c r="B131" s="54"/>
      <c r="C131" s="54"/>
      <c r="D131" s="54"/>
      <c r="E131" s="50"/>
      <c r="F131" s="50"/>
      <c r="G131" s="50"/>
      <c r="H131" s="50"/>
      <c r="I131" s="1"/>
      <c r="J131" s="1"/>
      <c r="K131" s="1"/>
      <c r="L131" s="1"/>
      <c r="M131" s="1"/>
      <c r="N131" s="1"/>
      <c r="O131" s="1"/>
      <c r="P131" s="1"/>
      <c r="Q131" s="2"/>
      <c r="R131" s="2"/>
      <c r="S131" s="24"/>
      <c r="T131" s="1"/>
      <c r="U131" s="1"/>
    </row>
    <row r="132" spans="2:21" ht="15.75" hidden="1">
      <c r="B132" s="51"/>
      <c r="C132" s="51"/>
      <c r="D132" s="51"/>
      <c r="E132" s="50"/>
      <c r="F132" s="50"/>
      <c r="G132" s="50"/>
      <c r="H132" s="50"/>
      <c r="I132" s="1"/>
      <c r="J132" s="1"/>
      <c r="K132" s="1"/>
      <c r="L132" s="1"/>
      <c r="M132" s="1"/>
      <c r="N132" s="1"/>
      <c r="O132" s="1"/>
      <c r="P132" s="1"/>
      <c r="Q132" s="2"/>
      <c r="R132" s="2"/>
      <c r="S132" s="24"/>
      <c r="T132" s="1"/>
      <c r="U132" s="1"/>
    </row>
    <row r="133" spans="2:21" ht="15.75">
      <c r="B133" s="54" t="s">
        <v>892</v>
      </c>
      <c r="C133" s="54"/>
      <c r="D133" s="54"/>
      <c r="E133" s="50"/>
      <c r="F133" s="50"/>
      <c r="G133" s="50"/>
      <c r="H133" s="50"/>
      <c r="I133" s="1"/>
      <c r="J133" s="1"/>
      <c r="K133" s="1"/>
      <c r="L133" s="1"/>
      <c r="M133" s="1"/>
      <c r="N133" s="1"/>
      <c r="O133" s="1"/>
      <c r="P133" s="1"/>
      <c r="Q133" s="2"/>
      <c r="R133" s="2"/>
      <c r="S133" s="24"/>
      <c r="T133" s="1"/>
      <c r="U133" s="1"/>
    </row>
    <row r="134" spans="2:21" ht="15.75" hidden="1">
      <c r="B134" s="54"/>
      <c r="C134" s="54"/>
      <c r="D134" s="54"/>
      <c r="E134" s="50"/>
      <c r="F134" s="50"/>
      <c r="G134" s="50"/>
      <c r="H134" s="50"/>
      <c r="I134" s="1"/>
      <c r="J134" s="1"/>
      <c r="K134" s="1"/>
      <c r="L134" s="1"/>
      <c r="M134" s="1"/>
      <c r="N134" s="1"/>
      <c r="O134" s="1"/>
      <c r="P134" s="1"/>
      <c r="Q134" s="2"/>
      <c r="R134" s="2"/>
      <c r="S134" s="24"/>
      <c r="T134" s="1"/>
      <c r="U134" s="1"/>
    </row>
    <row r="135" spans="2:21" ht="15.75" hidden="1">
      <c r="B135" s="54"/>
      <c r="C135" s="54"/>
      <c r="D135" s="54"/>
      <c r="E135" s="55"/>
      <c r="F135" s="50"/>
      <c r="G135" s="50"/>
      <c r="H135" s="50"/>
      <c r="I135" s="1"/>
      <c r="J135" s="1"/>
      <c r="K135" s="1"/>
      <c r="L135" s="1"/>
      <c r="M135" s="1"/>
      <c r="N135" s="1"/>
      <c r="O135" s="1"/>
      <c r="P135" s="1"/>
      <c r="Q135" s="2"/>
      <c r="R135" s="2"/>
      <c r="S135" s="24"/>
      <c r="T135" s="1"/>
      <c r="U135" s="1"/>
    </row>
    <row r="136" spans="2:21" ht="15.75" hidden="1">
      <c r="B136" s="54"/>
      <c r="C136" s="54"/>
      <c r="D136" s="54"/>
      <c r="E136" s="50"/>
      <c r="F136" s="50"/>
      <c r="G136" s="50"/>
      <c r="H136" s="50"/>
      <c r="I136" s="1"/>
      <c r="J136" s="1"/>
      <c r="K136" s="1"/>
      <c r="L136" s="1"/>
      <c r="M136" s="1"/>
      <c r="N136" s="1"/>
      <c r="O136" s="1"/>
      <c r="P136" s="1"/>
      <c r="Q136" s="2"/>
      <c r="R136" s="2"/>
      <c r="S136" s="24"/>
      <c r="T136" s="1"/>
      <c r="U136" s="1"/>
    </row>
    <row r="137" spans="2:21" ht="15.75" hidden="1">
      <c r="B137" s="54"/>
      <c r="C137" s="54"/>
      <c r="D137" s="54"/>
      <c r="E137" s="50"/>
      <c r="F137" s="50"/>
      <c r="G137" s="50"/>
      <c r="H137" s="50"/>
      <c r="I137" s="1"/>
      <c r="J137" s="1"/>
      <c r="K137" s="1"/>
      <c r="L137" s="1"/>
      <c r="M137" s="1"/>
      <c r="N137" s="1"/>
      <c r="O137" s="1"/>
      <c r="P137" s="1"/>
      <c r="Q137" s="2"/>
      <c r="R137" s="2"/>
      <c r="S137" s="24"/>
      <c r="T137" s="1"/>
      <c r="U137" s="1"/>
    </row>
    <row r="138" spans="2:21" ht="15.75" hidden="1">
      <c r="B138" s="54"/>
      <c r="C138" s="54"/>
      <c r="D138" s="54"/>
      <c r="E138" s="50"/>
      <c r="F138" s="50"/>
      <c r="G138" s="50"/>
      <c r="H138" s="50"/>
      <c r="I138" s="1"/>
      <c r="J138" s="1"/>
      <c r="K138" s="1"/>
      <c r="L138" s="1"/>
      <c r="M138" s="1"/>
      <c r="N138" s="1"/>
      <c r="O138" s="1"/>
      <c r="P138" s="1"/>
      <c r="Q138" s="2"/>
      <c r="R138" s="2"/>
      <c r="S138" s="24"/>
      <c r="T138" s="1"/>
      <c r="U138" s="1"/>
    </row>
    <row r="139" spans="2:21" ht="15.75" hidden="1">
      <c r="B139" s="54"/>
      <c r="C139" s="54"/>
      <c r="D139" s="54"/>
      <c r="E139" s="50"/>
      <c r="F139" s="50"/>
      <c r="G139" s="50"/>
      <c r="H139" s="50"/>
      <c r="I139" s="1"/>
      <c r="J139" s="1"/>
      <c r="K139" s="1"/>
      <c r="L139" s="1"/>
      <c r="M139" s="1"/>
      <c r="N139" s="1"/>
      <c r="O139" s="1"/>
      <c r="P139" s="1"/>
      <c r="Q139" s="2"/>
      <c r="R139" s="2"/>
      <c r="S139" s="24"/>
      <c r="T139" s="1"/>
      <c r="U139" s="1"/>
    </row>
    <row r="140" spans="2:21" ht="15.75" hidden="1">
      <c r="B140" s="54"/>
      <c r="C140" s="54"/>
      <c r="D140" s="54"/>
      <c r="E140" s="50"/>
      <c r="F140" s="50"/>
      <c r="G140" s="50"/>
      <c r="H140" s="50"/>
      <c r="I140" s="1"/>
      <c r="J140" s="1"/>
      <c r="K140" s="1"/>
      <c r="L140" s="1"/>
      <c r="M140" s="1"/>
      <c r="N140" s="1"/>
      <c r="O140" s="1"/>
      <c r="P140" s="1"/>
      <c r="Q140" s="2"/>
      <c r="R140" s="2"/>
      <c r="S140" s="24"/>
      <c r="T140" s="1"/>
      <c r="U140" s="1"/>
    </row>
    <row r="141" spans="2:21" ht="15.75" hidden="1">
      <c r="B141" s="54"/>
      <c r="C141" s="54"/>
      <c r="D141" s="54"/>
      <c r="E141" s="50"/>
      <c r="F141" s="50"/>
      <c r="G141" s="50"/>
      <c r="H141" s="50"/>
      <c r="I141" s="1"/>
      <c r="J141" s="1"/>
      <c r="K141" s="1"/>
      <c r="L141" s="1"/>
      <c r="M141" s="1"/>
      <c r="N141" s="1"/>
      <c r="O141" s="1"/>
      <c r="P141" s="1"/>
      <c r="Q141" s="2"/>
      <c r="R141" s="2"/>
      <c r="S141" s="24"/>
      <c r="T141" s="1"/>
      <c r="U141" s="1"/>
    </row>
    <row r="142" spans="2:21" ht="15.75" hidden="1">
      <c r="B142" s="54"/>
      <c r="C142" s="54"/>
      <c r="D142" s="54"/>
      <c r="E142" s="50"/>
      <c r="F142" s="50"/>
      <c r="G142" s="50"/>
      <c r="H142" s="50"/>
      <c r="I142" s="1"/>
      <c r="J142" s="1"/>
      <c r="K142" s="1"/>
      <c r="L142" s="1"/>
      <c r="M142" s="1"/>
      <c r="N142" s="1"/>
      <c r="O142" s="1"/>
      <c r="P142" s="1"/>
      <c r="Q142" s="2"/>
      <c r="R142" s="2"/>
      <c r="S142" s="24"/>
      <c r="T142" s="1"/>
      <c r="U142" s="1"/>
    </row>
    <row r="143" spans="2:21" ht="15.75">
      <c r="B143" s="20" t="s">
        <v>1058</v>
      </c>
      <c r="C143" s="20"/>
      <c r="D143" s="20"/>
      <c r="E143" s="50"/>
      <c r="F143" s="50"/>
      <c r="G143" s="50"/>
      <c r="H143" s="50"/>
      <c r="I143" s="1"/>
      <c r="J143" s="1"/>
      <c r="K143" s="1"/>
      <c r="L143" s="1"/>
      <c r="M143" s="1"/>
      <c r="N143" s="1"/>
      <c r="O143" s="1"/>
      <c r="P143" s="1"/>
      <c r="Q143" s="2"/>
      <c r="R143" s="2"/>
      <c r="S143" s="24"/>
      <c r="T143" s="1"/>
      <c r="U143" s="1"/>
    </row>
    <row r="144" spans="2:21" ht="15.75">
      <c r="B144" s="56"/>
      <c r="C144" s="56"/>
      <c r="D144" s="56"/>
      <c r="E144" s="57"/>
      <c r="F144" s="50"/>
      <c r="G144" s="50"/>
      <c r="H144" s="50"/>
      <c r="I144" s="1"/>
      <c r="J144" s="1"/>
      <c r="K144" s="1"/>
      <c r="L144" s="1"/>
      <c r="M144" s="1"/>
      <c r="N144" s="1"/>
      <c r="O144" s="1"/>
      <c r="P144" s="1"/>
      <c r="Q144" s="2"/>
      <c r="R144" s="2"/>
      <c r="S144" s="24"/>
      <c r="T144" s="1"/>
      <c r="U144" s="1"/>
    </row>
    <row r="145" spans="2:21" ht="21.75" customHeight="1">
      <c r="B145" s="54" t="s">
        <v>1796</v>
      </c>
      <c r="C145" s="54"/>
      <c r="D145" s="54"/>
      <c r="E145" s="54"/>
      <c r="F145" s="54"/>
      <c r="G145" s="50"/>
      <c r="H145" s="50"/>
      <c r="I145" s="1"/>
      <c r="J145" s="1"/>
      <c r="K145" s="1"/>
      <c r="L145" s="1"/>
      <c r="M145" s="1"/>
      <c r="N145" s="1"/>
      <c r="O145" s="1"/>
      <c r="P145" s="1"/>
      <c r="Q145" s="2"/>
      <c r="R145" s="2"/>
      <c r="S145" s="24"/>
      <c r="T145" s="1"/>
      <c r="U145" s="1"/>
    </row>
    <row r="146" spans="2:21" ht="15.75">
      <c r="B146" s="54" t="s">
        <v>1059</v>
      </c>
      <c r="C146" s="54"/>
      <c r="D146" s="54"/>
      <c r="E146" s="54"/>
      <c r="F146" s="54"/>
      <c r="G146" s="50"/>
      <c r="H146" s="50"/>
      <c r="I146" s="1"/>
      <c r="J146" s="1"/>
      <c r="K146" s="1"/>
      <c r="L146" s="1"/>
      <c r="M146" s="1"/>
      <c r="N146" s="1"/>
      <c r="O146" s="1"/>
      <c r="P146" s="1"/>
      <c r="Q146" s="2"/>
      <c r="R146" s="2"/>
      <c r="S146" s="24"/>
      <c r="T146" s="1"/>
      <c r="U146" s="1"/>
    </row>
    <row r="147" spans="5:21" ht="15.75">
      <c r="E147" s="11"/>
      <c r="F147" s="11"/>
      <c r="G147" s="11"/>
      <c r="H147" s="50"/>
      <c r="I147" s="1"/>
      <c r="J147" s="1"/>
      <c r="K147" s="1"/>
      <c r="L147" s="1"/>
      <c r="M147" s="1"/>
      <c r="N147" s="1"/>
      <c r="O147" s="1"/>
      <c r="P147" s="1"/>
      <c r="Q147" s="2"/>
      <c r="R147" s="2"/>
      <c r="S147" s="24"/>
      <c r="T147" s="1"/>
      <c r="U147" s="1"/>
    </row>
    <row r="148" spans="2:21" ht="15.75">
      <c r="B148" s="54" t="s">
        <v>1060</v>
      </c>
      <c r="C148" s="54"/>
      <c r="D148" s="54"/>
      <c r="E148" s="54"/>
      <c r="F148" s="54"/>
      <c r="G148" s="50"/>
      <c r="H148" s="50"/>
      <c r="I148" s="1"/>
      <c r="J148" s="1"/>
      <c r="K148" s="1"/>
      <c r="L148" s="1"/>
      <c r="M148" s="1"/>
      <c r="N148" s="1"/>
      <c r="O148" s="1"/>
      <c r="P148" s="1"/>
      <c r="Q148" s="2"/>
      <c r="R148" s="2"/>
      <c r="S148" s="24"/>
      <c r="T148" s="1"/>
      <c r="U148" s="1"/>
    </row>
    <row r="149" spans="2:21" ht="15.75">
      <c r="B149" s="54" t="s">
        <v>894</v>
      </c>
      <c r="C149" s="54"/>
      <c r="D149" s="54"/>
      <c r="E149" s="54"/>
      <c r="F149" s="54"/>
      <c r="G149" s="50"/>
      <c r="H149" s="50"/>
      <c r="I149" s="1"/>
      <c r="J149" s="1"/>
      <c r="K149" s="1"/>
      <c r="L149" s="1"/>
      <c r="M149" s="1"/>
      <c r="N149" s="1"/>
      <c r="O149" s="1"/>
      <c r="P149" s="1"/>
      <c r="Q149" s="2"/>
      <c r="R149" s="2"/>
      <c r="S149" s="24"/>
      <c r="T149" s="1"/>
      <c r="U149" s="1"/>
    </row>
    <row r="150" spans="2:21" ht="15.75">
      <c r="B150" s="54" t="s">
        <v>895</v>
      </c>
      <c r="C150" s="54"/>
      <c r="D150" s="54"/>
      <c r="E150" s="54"/>
      <c r="F150" s="54"/>
      <c r="G150" s="50"/>
      <c r="H150" s="50"/>
      <c r="I150" s="1"/>
      <c r="J150" s="1"/>
      <c r="K150" s="1"/>
      <c r="L150" s="1"/>
      <c r="M150" s="1"/>
      <c r="N150" s="1"/>
      <c r="O150" s="1"/>
      <c r="P150" s="1"/>
      <c r="Q150" s="2"/>
      <c r="R150" s="2"/>
      <c r="S150" s="24"/>
      <c r="T150" s="1"/>
      <c r="U150" s="1"/>
    </row>
  </sheetData>
  <sheetProtection password="81B0" sheet="1" objects="1" scenarios="1"/>
  <mergeCells count="2">
    <mergeCell ref="E16:F16"/>
    <mergeCell ref="B3:D3"/>
  </mergeCells>
  <dataValidations count="13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type="whole" allowBlank="1" showInputMessage="1" showErrorMessage="1" error="въведете цяло число" sqref="E90:E94 E53:E87 E34:E51 E22:E32 F22:F94 G34:I51 G22:I32 G90:I94 G53:I87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J780"/>
  <sheetViews>
    <sheetView tabSelected="1" zoomScale="75" zoomScaleNormal="75" zoomScalePageLayoutView="0" workbookViewId="0" topLeftCell="B740">
      <selection activeCell="E757" sqref="E757"/>
    </sheetView>
  </sheetViews>
  <sheetFormatPr defaultColWidth="9.00390625" defaultRowHeight="12.75"/>
  <cols>
    <col min="1" max="1" width="5.25390625" style="237" hidden="1" customWidth="1"/>
    <col min="2" max="2" width="10.125" style="237" customWidth="1"/>
    <col min="3" max="3" width="13.25390625" style="237" customWidth="1"/>
    <col min="4" max="4" width="90.375" style="238" customWidth="1"/>
    <col min="5" max="5" width="18.75390625" style="237" customWidth="1"/>
    <col min="6" max="7" width="17.75390625" style="237" customWidth="1"/>
    <col min="8" max="8" width="20.00390625" style="237" bestFit="1" customWidth="1"/>
    <col min="9" max="9" width="17.75390625" style="237" customWidth="1"/>
    <col min="10" max="10" width="9.875" style="243" hidden="1" customWidth="1"/>
    <col min="11" max="11" width="1.625" style="244" customWidth="1"/>
    <col min="12" max="13" width="21.75390625" style="237" customWidth="1"/>
    <col min="14" max="15" width="21.75390625" style="241" customWidth="1"/>
    <col min="16" max="16" width="1.625" style="280" customWidth="1"/>
    <col min="17" max="18" width="21.75390625" style="237" customWidth="1"/>
    <col min="19" max="20" width="21.75390625" style="241" customWidth="1"/>
    <col min="21" max="21" width="21.75390625" style="237" customWidth="1"/>
    <col min="22" max="23" width="21.75390625" style="241" customWidth="1"/>
    <col min="24" max="24" width="30.00390625" style="237" customWidth="1"/>
    <col min="25" max="25" width="11.75390625" style="237" customWidth="1"/>
    <col min="26" max="16384" width="9.125" style="237" customWidth="1"/>
  </cols>
  <sheetData>
    <row r="1" spans="1:25" ht="18.75" customHeight="1" hidden="1">
      <c r="A1" s="237" t="s">
        <v>279</v>
      </c>
      <c r="B1" s="237" t="s">
        <v>280</v>
      </c>
      <c r="C1" s="237" t="s">
        <v>281</v>
      </c>
      <c r="D1" s="238" t="s">
        <v>282</v>
      </c>
      <c r="E1" s="237" t="s">
        <v>283</v>
      </c>
      <c r="F1" s="237" t="s">
        <v>284</v>
      </c>
      <c r="G1" s="237" t="s">
        <v>284</v>
      </c>
      <c r="H1" s="237" t="s">
        <v>284</v>
      </c>
      <c r="I1" s="237" t="s">
        <v>284</v>
      </c>
      <c r="J1" s="239" t="s">
        <v>285</v>
      </c>
      <c r="K1" s="240"/>
      <c r="L1" s="237" t="s">
        <v>286</v>
      </c>
      <c r="M1" s="237" t="s">
        <v>287</v>
      </c>
      <c r="N1" s="241" t="s">
        <v>288</v>
      </c>
      <c r="O1" s="241" t="s">
        <v>289</v>
      </c>
      <c r="P1" s="242"/>
      <c r="Q1" s="237" t="s">
        <v>286</v>
      </c>
      <c r="R1" s="237" t="s">
        <v>287</v>
      </c>
      <c r="S1" s="241" t="s">
        <v>288</v>
      </c>
      <c r="T1" s="241" t="s">
        <v>289</v>
      </c>
      <c r="U1" s="237" t="s">
        <v>287</v>
      </c>
      <c r="V1" s="241" t="s">
        <v>288</v>
      </c>
      <c r="W1" s="241" t="s">
        <v>289</v>
      </c>
      <c r="Y1" s="585"/>
    </row>
    <row r="2" spans="1:16" ht="12.75" customHeight="1">
      <c r="A2" s="237">
        <v>1</v>
      </c>
      <c r="J2" s="243">
        <v>1</v>
      </c>
      <c r="P2" s="245"/>
    </row>
    <row r="3" spans="5:22" ht="15">
      <c r="E3" s="246"/>
      <c r="J3" s="243">
        <v>1</v>
      </c>
      <c r="L3" s="246"/>
      <c r="N3" s="247"/>
      <c r="P3" s="245"/>
      <c r="Q3" s="246"/>
      <c r="S3" s="247"/>
      <c r="V3" s="247"/>
    </row>
    <row r="4" spans="5:17" ht="15">
      <c r="E4" s="248"/>
      <c r="J4" s="243">
        <v>1</v>
      </c>
      <c r="L4" s="248"/>
      <c r="P4" s="245"/>
      <c r="Q4" s="248"/>
    </row>
    <row r="5" spans="3:23" ht="15">
      <c r="C5" s="133"/>
      <c r="E5" s="237" t="s">
        <v>1063</v>
      </c>
      <c r="F5" s="237" t="s">
        <v>1063</v>
      </c>
      <c r="G5" s="237" t="s">
        <v>1063</v>
      </c>
      <c r="H5" s="237" t="s">
        <v>1063</v>
      </c>
      <c r="I5" s="237" t="s">
        <v>1063</v>
      </c>
      <c r="J5" s="243">
        <v>1</v>
      </c>
      <c r="L5" s="237" t="s">
        <v>1063</v>
      </c>
      <c r="M5" s="237" t="s">
        <v>1063</v>
      </c>
      <c r="N5" s="241" t="s">
        <v>1063</v>
      </c>
      <c r="O5" s="241" t="s">
        <v>1063</v>
      </c>
      <c r="P5" s="245"/>
      <c r="Q5" s="237" t="s">
        <v>1063</v>
      </c>
      <c r="R5" s="237" t="s">
        <v>1063</v>
      </c>
      <c r="S5" s="241" t="s">
        <v>1063</v>
      </c>
      <c r="T5" s="241" t="s">
        <v>1063</v>
      </c>
      <c r="U5" s="237" t="s">
        <v>1063</v>
      </c>
      <c r="V5" s="241" t="s">
        <v>1063</v>
      </c>
      <c r="W5" s="241" t="s">
        <v>1063</v>
      </c>
    </row>
    <row r="6" spans="3:23" ht="15">
      <c r="C6" s="249"/>
      <c r="D6" s="250"/>
      <c r="E6" s="248"/>
      <c r="F6" s="237" t="s">
        <v>1063</v>
      </c>
      <c r="G6" s="237" t="s">
        <v>1063</v>
      </c>
      <c r="H6" s="237" t="s">
        <v>1063</v>
      </c>
      <c r="I6" s="237" t="s">
        <v>1063</v>
      </c>
      <c r="J6" s="243">
        <v>1</v>
      </c>
      <c r="L6" s="248"/>
      <c r="M6" s="237" t="s">
        <v>1063</v>
      </c>
      <c r="O6" s="241" t="s">
        <v>1063</v>
      </c>
      <c r="P6" s="245"/>
      <c r="Q6" s="248"/>
      <c r="R6" s="237" t="s">
        <v>1063</v>
      </c>
      <c r="T6" s="241" t="s">
        <v>1063</v>
      </c>
      <c r="U6" s="237" t="s">
        <v>1063</v>
      </c>
      <c r="W6" s="241" t="s">
        <v>1063</v>
      </c>
    </row>
    <row r="7" spans="2:23" ht="49.5" customHeight="1">
      <c r="B7" s="971" t="s">
        <v>982</v>
      </c>
      <c r="C7" s="972"/>
      <c r="D7" s="972"/>
      <c r="F7" s="251"/>
      <c r="G7" s="251"/>
      <c r="H7" s="251"/>
      <c r="I7" s="251"/>
      <c r="J7" s="243">
        <v>1</v>
      </c>
      <c r="L7" s="248"/>
      <c r="M7" s="237" t="s">
        <v>1063</v>
      </c>
      <c r="O7" s="241" t="s">
        <v>1063</v>
      </c>
      <c r="P7" s="245"/>
      <c r="Q7" s="248"/>
      <c r="R7" s="237" t="s">
        <v>1063</v>
      </c>
      <c r="T7" s="241" t="s">
        <v>1063</v>
      </c>
      <c r="U7" s="237" t="s">
        <v>1063</v>
      </c>
      <c r="W7" s="241" t="s">
        <v>1063</v>
      </c>
    </row>
    <row r="8" spans="3:23" ht="15">
      <c r="C8" s="249"/>
      <c r="D8" s="250"/>
      <c r="E8" s="251" t="s">
        <v>1064</v>
      </c>
      <c r="F8" s="251" t="s">
        <v>935</v>
      </c>
      <c r="G8" s="251"/>
      <c r="H8" s="251"/>
      <c r="I8" s="251"/>
      <c r="J8" s="243">
        <v>1</v>
      </c>
      <c r="L8" s="248"/>
      <c r="M8" s="237" t="s">
        <v>1063</v>
      </c>
      <c r="O8" s="241" t="s">
        <v>1063</v>
      </c>
      <c r="P8" s="245"/>
      <c r="Q8" s="248"/>
      <c r="R8" s="237" t="s">
        <v>1063</v>
      </c>
      <c r="T8" s="241" t="s">
        <v>1063</v>
      </c>
      <c r="U8" s="237" t="s">
        <v>1063</v>
      </c>
      <c r="W8" s="241" t="s">
        <v>1063</v>
      </c>
    </row>
    <row r="9" spans="2:23" ht="36.75" customHeight="1">
      <c r="B9" s="899"/>
      <c r="C9" s="900"/>
      <c r="D9" s="900"/>
      <c r="E9" s="582">
        <v>41640</v>
      </c>
      <c r="F9" s="252">
        <v>42004</v>
      </c>
      <c r="G9" s="251"/>
      <c r="H9" s="251"/>
      <c r="I9" s="251"/>
      <c r="J9" s="243">
        <v>1</v>
      </c>
      <c r="L9" s="248"/>
      <c r="M9" s="237" t="s">
        <v>1063</v>
      </c>
      <c r="O9" s="241" t="s">
        <v>1063</v>
      </c>
      <c r="P9" s="245"/>
      <c r="Q9" s="248"/>
      <c r="R9" s="237" t="s">
        <v>1063</v>
      </c>
      <c r="T9" s="241" t="s">
        <v>1063</v>
      </c>
      <c r="U9" s="237" t="s">
        <v>1063</v>
      </c>
      <c r="W9" s="241" t="s">
        <v>1063</v>
      </c>
    </row>
    <row r="10" spans="2:23" ht="15">
      <c r="B10" s="253" t="s">
        <v>1806</v>
      </c>
      <c r="E10" s="251"/>
      <c r="F10" s="251"/>
      <c r="G10" s="251"/>
      <c r="H10" s="251"/>
      <c r="I10" s="251"/>
      <c r="J10" s="243">
        <v>1</v>
      </c>
      <c r="L10" s="248"/>
      <c r="M10" s="237" t="s">
        <v>1063</v>
      </c>
      <c r="O10" s="241" t="s">
        <v>1063</v>
      </c>
      <c r="P10" s="245"/>
      <c r="Q10" s="248"/>
      <c r="R10" s="237" t="s">
        <v>1063</v>
      </c>
      <c r="T10" s="241" t="s">
        <v>1063</v>
      </c>
      <c r="U10" s="237" t="s">
        <v>1063</v>
      </c>
      <c r="W10" s="241" t="s">
        <v>1063</v>
      </c>
    </row>
    <row r="11" spans="2:23" ht="10.5" customHeight="1" thickBot="1">
      <c r="B11" s="253"/>
      <c r="E11" s="253"/>
      <c r="G11" s="251"/>
      <c r="H11" s="251"/>
      <c r="I11" s="251"/>
      <c r="J11" s="243">
        <v>1</v>
      </c>
      <c r="L11" s="248"/>
      <c r="M11" s="237" t="s">
        <v>1063</v>
      </c>
      <c r="O11" s="241" t="s">
        <v>1063</v>
      </c>
      <c r="P11" s="245"/>
      <c r="Q11" s="248"/>
      <c r="R11" s="237" t="s">
        <v>1063</v>
      </c>
      <c r="T11" s="241" t="s">
        <v>1063</v>
      </c>
      <c r="U11" s="237" t="s">
        <v>1063</v>
      </c>
      <c r="W11" s="241" t="s">
        <v>1063</v>
      </c>
    </row>
    <row r="12" spans="2:23" ht="39" customHeight="1" thickBot="1" thickTop="1">
      <c r="B12" s="899" t="s">
        <v>50</v>
      </c>
      <c r="C12" s="900"/>
      <c r="D12" s="900"/>
      <c r="E12" s="251" t="s">
        <v>1065</v>
      </c>
      <c r="F12" s="254" t="s">
        <v>738</v>
      </c>
      <c r="G12" s="251"/>
      <c r="H12" s="251"/>
      <c r="I12" s="251"/>
      <c r="J12" s="243">
        <v>1</v>
      </c>
      <c r="L12" s="248"/>
      <c r="M12" s="237" t="s">
        <v>1063</v>
      </c>
      <c r="O12" s="241" t="s">
        <v>1063</v>
      </c>
      <c r="P12" s="245"/>
      <c r="Q12" s="248"/>
      <c r="R12" s="237" t="s">
        <v>1063</v>
      </c>
      <c r="T12" s="241" t="s">
        <v>1063</v>
      </c>
      <c r="U12" s="237" t="s">
        <v>1063</v>
      </c>
      <c r="W12" s="241" t="s">
        <v>1063</v>
      </c>
    </row>
    <row r="13" spans="2:23" ht="15.75" thickTop="1">
      <c r="B13" s="253" t="s">
        <v>1807</v>
      </c>
      <c r="E13" s="255" t="s">
        <v>1066</v>
      </c>
      <c r="F13" s="256" t="s">
        <v>1063</v>
      </c>
      <c r="G13" s="256" t="s">
        <v>1063</v>
      </c>
      <c r="H13" s="256" t="s">
        <v>1063</v>
      </c>
      <c r="I13" s="256" t="s">
        <v>1063</v>
      </c>
      <c r="J13" s="243">
        <v>1</v>
      </c>
      <c r="L13" s="248"/>
      <c r="M13" s="237" t="s">
        <v>1063</v>
      </c>
      <c r="O13" s="241" t="s">
        <v>1063</v>
      </c>
      <c r="P13" s="245"/>
      <c r="Q13" s="248"/>
      <c r="R13" s="237" t="s">
        <v>1063</v>
      </c>
      <c r="T13" s="241" t="s">
        <v>1063</v>
      </c>
      <c r="U13" s="237" t="s">
        <v>1063</v>
      </c>
      <c r="W13" s="241" t="s">
        <v>1063</v>
      </c>
    </row>
    <row r="14" spans="2:23" ht="7.5" customHeight="1">
      <c r="B14" s="253"/>
      <c r="F14" s="251"/>
      <c r="G14" s="251"/>
      <c r="H14" s="251"/>
      <c r="I14" s="251"/>
      <c r="J14" s="243">
        <v>1</v>
      </c>
      <c r="L14" s="255"/>
      <c r="M14" s="256"/>
      <c r="N14" s="257"/>
      <c r="O14" s="258"/>
      <c r="P14" s="245"/>
      <c r="Q14" s="255"/>
      <c r="R14" s="256"/>
      <c r="S14" s="257"/>
      <c r="T14" s="258"/>
      <c r="U14" s="256"/>
      <c r="V14" s="257"/>
      <c r="W14" s="258"/>
    </row>
    <row r="15" spans="2:23" ht="7.5" customHeight="1">
      <c r="B15" s="253"/>
      <c r="F15" s="251"/>
      <c r="G15" s="251"/>
      <c r="H15" s="251"/>
      <c r="I15" s="251"/>
      <c r="J15" s="243">
        <v>1</v>
      </c>
      <c r="L15" s="255"/>
      <c r="M15" s="256"/>
      <c r="N15" s="257"/>
      <c r="O15" s="258"/>
      <c r="P15" s="245"/>
      <c r="Q15" s="255"/>
      <c r="R15" s="256"/>
      <c r="S15" s="257"/>
      <c r="T15" s="258"/>
      <c r="U15" s="256"/>
      <c r="V15" s="257"/>
      <c r="W15" s="258"/>
    </row>
    <row r="16" spans="1:23" ht="18.75" customHeight="1">
      <c r="A16" s="249"/>
      <c r="B16" s="134"/>
      <c r="C16" s="134"/>
      <c r="D16" s="134"/>
      <c r="E16" s="133"/>
      <c r="F16" s="251"/>
      <c r="G16" s="251"/>
      <c r="H16" s="251"/>
      <c r="I16" s="251"/>
      <c r="J16" s="243">
        <v>1</v>
      </c>
      <c r="L16" s="255"/>
      <c r="M16" s="256"/>
      <c r="N16" s="257"/>
      <c r="O16" s="258"/>
      <c r="P16" s="245"/>
      <c r="Q16" s="255"/>
      <c r="R16" s="256"/>
      <c r="S16" s="257"/>
      <c r="T16" s="258"/>
      <c r="U16" s="256"/>
      <c r="V16" s="257"/>
      <c r="W16" s="258"/>
    </row>
    <row r="17" spans="1:23" ht="26.25" customHeight="1">
      <c r="A17" s="249"/>
      <c r="B17" s="134"/>
      <c r="C17" s="133"/>
      <c r="D17" s="519" t="s">
        <v>1714</v>
      </c>
      <c r="E17" s="864">
        <v>42</v>
      </c>
      <c r="F17" s="251"/>
      <c r="G17" s="251"/>
      <c r="H17" s="251"/>
      <c r="I17" s="251"/>
      <c r="J17" s="243">
        <v>1</v>
      </c>
      <c r="N17" s="237"/>
      <c r="O17" s="237"/>
      <c r="P17" s="245"/>
      <c r="S17" s="237"/>
      <c r="T17" s="237"/>
      <c r="V17" s="237"/>
      <c r="W17" s="237"/>
    </row>
    <row r="18" spans="3:23" ht="15.75" thickBot="1">
      <c r="C18" s="249"/>
      <c r="D18" s="250"/>
      <c r="F18" s="259"/>
      <c r="G18" s="259"/>
      <c r="H18" s="259"/>
      <c r="I18" s="259" t="s">
        <v>1067</v>
      </c>
      <c r="J18" s="243">
        <v>1</v>
      </c>
      <c r="N18" s="237"/>
      <c r="O18" s="237"/>
      <c r="P18" s="245"/>
      <c r="S18" s="237"/>
      <c r="T18" s="237"/>
      <c r="V18" s="237"/>
      <c r="W18" s="237"/>
    </row>
    <row r="19" spans="1:23" ht="16.5" customHeight="1" thickBot="1">
      <c r="A19" s="249"/>
      <c r="B19" s="136"/>
      <c r="C19" s="760"/>
      <c r="D19" s="260" t="s">
        <v>1068</v>
      </c>
      <c r="E19" s="833" t="s">
        <v>221</v>
      </c>
      <c r="F19" s="901" t="s">
        <v>1069</v>
      </c>
      <c r="G19" s="903"/>
      <c r="H19" s="903"/>
      <c r="I19" s="904"/>
      <c r="J19" s="243">
        <v>1</v>
      </c>
      <c r="K19" s="262"/>
      <c r="N19" s="237"/>
      <c r="O19" s="237"/>
      <c r="P19" s="245"/>
      <c r="S19" s="237"/>
      <c r="T19" s="237"/>
      <c r="V19" s="237"/>
      <c r="W19" s="237"/>
    </row>
    <row r="20" spans="2:23" ht="64.5" customHeight="1" thickBot="1">
      <c r="B20" s="263" t="s">
        <v>140</v>
      </c>
      <c r="C20" s="265" t="s">
        <v>1070</v>
      </c>
      <c r="D20" s="137" t="s">
        <v>1071</v>
      </c>
      <c r="E20" s="839">
        <v>2014</v>
      </c>
      <c r="F20" s="835" t="s">
        <v>1819</v>
      </c>
      <c r="G20" s="835" t="s">
        <v>1820</v>
      </c>
      <c r="H20" s="835" t="s">
        <v>1818</v>
      </c>
      <c r="I20" s="833" t="s">
        <v>1384</v>
      </c>
      <c r="J20" s="243">
        <v>1</v>
      </c>
      <c r="K20" s="262"/>
      <c r="N20" s="237"/>
      <c r="O20" s="237"/>
      <c r="P20" s="245"/>
      <c r="S20" s="237"/>
      <c r="T20" s="237"/>
      <c r="V20" s="237"/>
      <c r="W20" s="237"/>
    </row>
    <row r="21" spans="2:23" ht="18.75" thickBot="1">
      <c r="B21" s="266"/>
      <c r="C21" s="463"/>
      <c r="D21" s="268" t="s">
        <v>1072</v>
      </c>
      <c r="E21" s="331" t="s">
        <v>297</v>
      </c>
      <c r="F21" s="331" t="s">
        <v>298</v>
      </c>
      <c r="G21" s="331" t="s">
        <v>1398</v>
      </c>
      <c r="H21" s="331" t="s">
        <v>1399</v>
      </c>
      <c r="I21" s="596" t="s">
        <v>1357</v>
      </c>
      <c r="J21" s="243">
        <v>1</v>
      </c>
      <c r="K21" s="262"/>
      <c r="N21" s="237"/>
      <c r="O21" s="237"/>
      <c r="P21" s="245"/>
      <c r="S21" s="237"/>
      <c r="T21" s="237"/>
      <c r="V21" s="237"/>
      <c r="W21" s="237"/>
    </row>
    <row r="22" spans="1:25" s="269" customFormat="1" ht="15.75">
      <c r="A22" s="269">
        <v>5</v>
      </c>
      <c r="B22" s="138">
        <v>100</v>
      </c>
      <c r="C22" s="973" t="s">
        <v>1073</v>
      </c>
      <c r="D22" s="973"/>
      <c r="E22" s="526">
        <f>SUM(E23:E27)</f>
        <v>0</v>
      </c>
      <c r="F22" s="799">
        <f>SUM(F23:F27)</f>
        <v>0</v>
      </c>
      <c r="G22" s="527">
        <f>SUM(G23:G27)</f>
        <v>0</v>
      </c>
      <c r="H22" s="807">
        <f>SUM(H23:H27)</f>
        <v>0</v>
      </c>
      <c r="I22" s="586">
        <f>SUM(I23:I27)</f>
        <v>0</v>
      </c>
      <c r="J22" s="243">
        <f>(IF($E22&lt;&gt;0,$J$2,IF($I22&lt;&gt;0,$J$2,"")))</f>
      </c>
      <c r="K22" s="271"/>
      <c r="P22" s="245"/>
      <c r="Y22" s="237"/>
    </row>
    <row r="23" spans="1:23" ht="18.75" customHeight="1">
      <c r="A23" s="237">
        <v>10</v>
      </c>
      <c r="B23" s="139"/>
      <c r="C23" s="140">
        <v>101</v>
      </c>
      <c r="D23" s="141" t="s">
        <v>1074</v>
      </c>
      <c r="E23" s="547"/>
      <c r="F23" s="547"/>
      <c r="G23" s="547"/>
      <c r="H23" s="808"/>
      <c r="I23" s="587">
        <f>F23+G23+H23</f>
        <v>0</v>
      </c>
      <c r="J23" s="243">
        <f aca="true" t="shared" si="0" ref="J23:J86">(IF($E23&lt;&gt;0,$J$2,IF($I23&lt;&gt;0,$J$2,"")))</f>
      </c>
      <c r="K23" s="271"/>
      <c r="N23" s="237"/>
      <c r="O23" s="237"/>
      <c r="P23" s="245"/>
      <c r="S23" s="237"/>
      <c r="T23" s="237"/>
      <c r="V23" s="237"/>
      <c r="W23" s="237"/>
    </row>
    <row r="24" spans="1:25" ht="18.75" customHeight="1">
      <c r="A24" s="237">
        <v>15</v>
      </c>
      <c r="B24" s="139"/>
      <c r="C24" s="140">
        <v>102</v>
      </c>
      <c r="D24" s="142" t="s">
        <v>228</v>
      </c>
      <c r="E24" s="547"/>
      <c r="F24" s="547"/>
      <c r="G24" s="547"/>
      <c r="H24" s="808"/>
      <c r="I24" s="587">
        <f>F24+G24+H24</f>
        <v>0</v>
      </c>
      <c r="J24" s="243">
        <f t="shared" si="0"/>
      </c>
      <c r="K24" s="271"/>
      <c r="N24" s="237"/>
      <c r="O24" s="237"/>
      <c r="P24" s="245"/>
      <c r="S24" s="237"/>
      <c r="T24" s="237"/>
      <c r="V24" s="237"/>
      <c r="W24" s="237"/>
      <c r="Y24" s="269"/>
    </row>
    <row r="25" spans="1:23" ht="18.75" customHeight="1">
      <c r="A25" s="237">
        <v>20</v>
      </c>
      <c r="B25" s="139"/>
      <c r="C25" s="140">
        <v>103</v>
      </c>
      <c r="D25" s="142" t="s">
        <v>229</v>
      </c>
      <c r="E25" s="528"/>
      <c r="F25" s="547"/>
      <c r="G25" s="528"/>
      <c r="H25" s="808"/>
      <c r="I25" s="587">
        <f>F25+G25+H25</f>
        <v>0</v>
      </c>
      <c r="J25" s="243">
        <f t="shared" si="0"/>
      </c>
      <c r="K25" s="271"/>
      <c r="N25" s="237"/>
      <c r="O25" s="237"/>
      <c r="P25" s="245"/>
      <c r="S25" s="237"/>
      <c r="T25" s="237"/>
      <c r="V25" s="237"/>
      <c r="W25" s="237"/>
    </row>
    <row r="26" spans="1:23" ht="18.75" customHeight="1">
      <c r="A26" s="237">
        <v>20</v>
      </c>
      <c r="B26" s="139"/>
      <c r="C26" s="140">
        <v>108</v>
      </c>
      <c r="D26" s="521" t="s">
        <v>290</v>
      </c>
      <c r="E26" s="547"/>
      <c r="F26" s="547"/>
      <c r="G26" s="547"/>
      <c r="H26" s="808"/>
      <c r="I26" s="587">
        <f>F26+G26+H26</f>
        <v>0</v>
      </c>
      <c r="J26" s="243">
        <f t="shared" si="0"/>
      </c>
      <c r="K26" s="271"/>
      <c r="N26" s="237"/>
      <c r="O26" s="237"/>
      <c r="P26" s="245"/>
      <c r="S26" s="237"/>
      <c r="T26" s="237"/>
      <c r="V26" s="237"/>
      <c r="W26" s="237"/>
    </row>
    <row r="27" spans="1:23" ht="30.75" customHeight="1">
      <c r="A27" s="273">
        <v>21</v>
      </c>
      <c r="B27" s="139"/>
      <c r="C27" s="140">
        <v>109</v>
      </c>
      <c r="D27" s="522" t="s">
        <v>1403</v>
      </c>
      <c r="E27" s="547"/>
      <c r="F27" s="547"/>
      <c r="G27" s="547"/>
      <c r="H27" s="808"/>
      <c r="I27" s="587">
        <f>F27+G27+H27</f>
        <v>0</v>
      </c>
      <c r="J27" s="243">
        <f t="shared" si="0"/>
      </c>
      <c r="K27" s="271"/>
      <c r="N27" s="237"/>
      <c r="O27" s="237"/>
      <c r="P27" s="245"/>
      <c r="S27" s="237"/>
      <c r="T27" s="237"/>
      <c r="V27" s="237"/>
      <c r="W27" s="237"/>
    </row>
    <row r="28" spans="1:25" s="274" customFormat="1" ht="15.75">
      <c r="A28" s="274">
        <v>25</v>
      </c>
      <c r="B28" s="143">
        <v>200</v>
      </c>
      <c r="C28" s="943" t="s">
        <v>230</v>
      </c>
      <c r="D28" s="943"/>
      <c r="E28" s="529">
        <f>SUM(E29:E32)</f>
        <v>0</v>
      </c>
      <c r="F28" s="530">
        <f>SUM(F29:F32)</f>
        <v>0</v>
      </c>
      <c r="G28" s="530">
        <f>SUM(G29:G32)</f>
        <v>0</v>
      </c>
      <c r="H28" s="809">
        <f>SUM(H29:H32)</f>
        <v>0</v>
      </c>
      <c r="I28" s="275">
        <f>SUM(I29:I32)</f>
        <v>0</v>
      </c>
      <c r="J28" s="243">
        <f t="shared" si="0"/>
      </c>
      <c r="K28" s="271"/>
      <c r="P28" s="245"/>
      <c r="Y28" s="237"/>
    </row>
    <row r="29" spans="1:23" ht="15.75">
      <c r="A29" s="237">
        <v>30</v>
      </c>
      <c r="B29" s="144"/>
      <c r="C29" s="140">
        <v>201</v>
      </c>
      <c r="D29" s="141" t="s">
        <v>231</v>
      </c>
      <c r="E29" s="547"/>
      <c r="F29" s="547"/>
      <c r="G29" s="547"/>
      <c r="H29" s="808"/>
      <c r="I29" s="587">
        <f>F29+G29+H29</f>
        <v>0</v>
      </c>
      <c r="J29" s="243">
        <f t="shared" si="0"/>
      </c>
      <c r="K29" s="271"/>
      <c r="N29" s="237"/>
      <c r="O29" s="237"/>
      <c r="P29" s="245"/>
      <c r="S29" s="237"/>
      <c r="T29" s="237"/>
      <c r="V29" s="237"/>
      <c r="W29" s="237"/>
    </row>
    <row r="30" spans="1:25" ht="15.75">
      <c r="A30" s="237">
        <v>35</v>
      </c>
      <c r="B30" s="144"/>
      <c r="C30" s="140">
        <v>202</v>
      </c>
      <c r="D30" s="142" t="s">
        <v>232</v>
      </c>
      <c r="E30" s="547"/>
      <c r="F30" s="547"/>
      <c r="G30" s="547"/>
      <c r="H30" s="808"/>
      <c r="I30" s="587">
        <f>F30+G30+H30</f>
        <v>0</v>
      </c>
      <c r="J30" s="243">
        <f t="shared" si="0"/>
      </c>
      <c r="K30" s="271"/>
      <c r="N30" s="237"/>
      <c r="O30" s="237"/>
      <c r="P30" s="245"/>
      <c r="S30" s="237"/>
      <c r="T30" s="237"/>
      <c r="V30" s="237"/>
      <c r="W30" s="237"/>
      <c r="Y30" s="274"/>
    </row>
    <row r="31" spans="1:23" ht="15.75">
      <c r="A31" s="237">
        <v>40</v>
      </c>
      <c r="B31" s="144"/>
      <c r="C31" s="140">
        <v>203</v>
      </c>
      <c r="D31" s="142" t="s">
        <v>233</v>
      </c>
      <c r="E31" s="547"/>
      <c r="F31" s="547"/>
      <c r="G31" s="547"/>
      <c r="H31" s="808"/>
      <c r="I31" s="587">
        <f>F31+G31+H31</f>
        <v>0</v>
      </c>
      <c r="J31" s="243">
        <f t="shared" si="0"/>
      </c>
      <c r="K31" s="271"/>
      <c r="N31" s="237"/>
      <c r="O31" s="237"/>
      <c r="P31" s="245"/>
      <c r="S31" s="237"/>
      <c r="T31" s="237"/>
      <c r="V31" s="237"/>
      <c r="W31" s="237"/>
    </row>
    <row r="32" spans="1:23" ht="15.75">
      <c r="A32" s="237">
        <v>45</v>
      </c>
      <c r="B32" s="144"/>
      <c r="C32" s="140">
        <v>204</v>
      </c>
      <c r="D32" s="145" t="s">
        <v>234</v>
      </c>
      <c r="E32" s="547"/>
      <c r="F32" s="547"/>
      <c r="G32" s="547"/>
      <c r="H32" s="808"/>
      <c r="I32" s="587">
        <f>F32+G32+H32</f>
        <v>0</v>
      </c>
      <c r="J32" s="243">
        <f t="shared" si="0"/>
      </c>
      <c r="K32" s="271"/>
      <c r="N32" s="237"/>
      <c r="O32" s="237"/>
      <c r="P32" s="245"/>
      <c r="S32" s="237"/>
      <c r="T32" s="237"/>
      <c r="V32" s="237"/>
      <c r="W32" s="237"/>
    </row>
    <row r="33" spans="1:25" s="274" customFormat="1" ht="32.25" customHeight="1">
      <c r="A33" s="274">
        <v>50</v>
      </c>
      <c r="B33" s="143">
        <v>400</v>
      </c>
      <c r="C33" s="911" t="s">
        <v>235</v>
      </c>
      <c r="D33" s="911"/>
      <c r="E33" s="529">
        <f>SUM(E34:E38)</f>
        <v>0</v>
      </c>
      <c r="F33" s="530">
        <f>SUM(F34:F38)</f>
        <v>0</v>
      </c>
      <c r="G33" s="530">
        <f>SUM(G34:G38)</f>
        <v>0</v>
      </c>
      <c r="H33" s="809">
        <f>SUM(H34:H38)</f>
        <v>0</v>
      </c>
      <c r="I33" s="275">
        <f>SUM(I34:I38)</f>
        <v>0</v>
      </c>
      <c r="J33" s="243">
        <f t="shared" si="0"/>
      </c>
      <c r="K33" s="271"/>
      <c r="P33" s="245"/>
      <c r="Y33" s="237"/>
    </row>
    <row r="34" spans="1:23" ht="35.25" customHeight="1">
      <c r="A34" s="237">
        <v>55</v>
      </c>
      <c r="B34" s="139"/>
      <c r="C34" s="140">
        <v>401</v>
      </c>
      <c r="D34" s="523" t="s">
        <v>236</v>
      </c>
      <c r="E34" s="547"/>
      <c r="F34" s="547"/>
      <c r="G34" s="547"/>
      <c r="H34" s="808"/>
      <c r="I34" s="587">
        <f>F34+G34+H34</f>
        <v>0</v>
      </c>
      <c r="J34" s="243">
        <f t="shared" si="0"/>
      </c>
      <c r="K34" s="271"/>
      <c r="N34" s="237"/>
      <c r="O34" s="237"/>
      <c r="P34" s="245"/>
      <c r="S34" s="237"/>
      <c r="T34" s="237"/>
      <c r="V34" s="237"/>
      <c r="W34" s="237"/>
    </row>
    <row r="35" spans="1:25" ht="32.25" customHeight="1">
      <c r="A35" s="237">
        <v>56</v>
      </c>
      <c r="B35" s="139"/>
      <c r="C35" s="140">
        <v>402</v>
      </c>
      <c r="D35" s="524" t="s">
        <v>237</v>
      </c>
      <c r="E35" s="547"/>
      <c r="F35" s="547"/>
      <c r="G35" s="547"/>
      <c r="H35" s="808"/>
      <c r="I35" s="587">
        <f>F35+G35+H35</f>
        <v>0</v>
      </c>
      <c r="J35" s="243">
        <f t="shared" si="0"/>
      </c>
      <c r="K35" s="271"/>
      <c r="N35" s="237"/>
      <c r="O35" s="237"/>
      <c r="P35" s="245"/>
      <c r="S35" s="237"/>
      <c r="T35" s="237"/>
      <c r="V35" s="237"/>
      <c r="W35" s="237"/>
      <c r="Y35" s="274"/>
    </row>
    <row r="36" spans="1:23" ht="29.25" customHeight="1">
      <c r="A36" s="237">
        <v>57</v>
      </c>
      <c r="B36" s="139"/>
      <c r="C36" s="140">
        <v>403</v>
      </c>
      <c r="D36" s="524" t="s">
        <v>238</v>
      </c>
      <c r="E36" s="547"/>
      <c r="F36" s="547"/>
      <c r="G36" s="547"/>
      <c r="H36" s="808"/>
      <c r="I36" s="587">
        <f>F36+G36+H36</f>
        <v>0</v>
      </c>
      <c r="J36" s="243">
        <f t="shared" si="0"/>
      </c>
      <c r="K36" s="271"/>
      <c r="N36" s="237"/>
      <c r="O36" s="237"/>
      <c r="P36" s="245"/>
      <c r="S36" s="237"/>
      <c r="T36" s="237"/>
      <c r="V36" s="237"/>
      <c r="W36" s="237"/>
    </row>
    <row r="37" spans="1:23" ht="24.75" customHeight="1">
      <c r="A37" s="273">
        <v>58</v>
      </c>
      <c r="B37" s="139"/>
      <c r="C37" s="140">
        <v>404</v>
      </c>
      <c r="D37" s="525" t="s">
        <v>239</v>
      </c>
      <c r="E37" s="547"/>
      <c r="F37" s="547"/>
      <c r="G37" s="547"/>
      <c r="H37" s="808"/>
      <c r="I37" s="587">
        <f>F37+G37+H37</f>
        <v>0</v>
      </c>
      <c r="J37" s="243">
        <f t="shared" si="0"/>
      </c>
      <c r="K37" s="271"/>
      <c r="N37" s="237"/>
      <c r="O37" s="237"/>
      <c r="P37" s="245"/>
      <c r="S37" s="237"/>
      <c r="T37" s="237"/>
      <c r="V37" s="237"/>
      <c r="W37" s="237"/>
    </row>
    <row r="38" spans="1:23" ht="15.75">
      <c r="A38" s="273">
        <v>59</v>
      </c>
      <c r="B38" s="139"/>
      <c r="C38" s="146">
        <v>411</v>
      </c>
      <c r="D38" s="598" t="s">
        <v>1404</v>
      </c>
      <c r="E38" s="547"/>
      <c r="F38" s="547"/>
      <c r="G38" s="547"/>
      <c r="H38" s="808"/>
      <c r="I38" s="587">
        <f>F38+G38+H38</f>
        <v>0</v>
      </c>
      <c r="J38" s="243">
        <f t="shared" si="0"/>
      </c>
      <c r="K38" s="271"/>
      <c r="N38" s="237"/>
      <c r="O38" s="237"/>
      <c r="P38" s="245"/>
      <c r="S38" s="237"/>
      <c r="T38" s="237"/>
      <c r="V38" s="237"/>
      <c r="W38" s="237"/>
    </row>
    <row r="39" spans="1:25" s="274" customFormat="1" ht="15.75">
      <c r="A39" s="278">
        <v>65</v>
      </c>
      <c r="B39" s="143">
        <v>800</v>
      </c>
      <c r="C39" s="913" t="s">
        <v>224</v>
      </c>
      <c r="D39" s="913"/>
      <c r="E39" s="532">
        <f>SUM(E40:E43)</f>
        <v>0</v>
      </c>
      <c r="F39" s="353">
        <f>SUM(F40:F43)</f>
        <v>0</v>
      </c>
      <c r="G39" s="279">
        <f>SUM(G40:G43)</f>
        <v>0</v>
      </c>
      <c r="H39" s="810">
        <f>SUM(H40:H43)</f>
        <v>0</v>
      </c>
      <c r="I39" s="279">
        <f>SUM(I40:I43)</f>
        <v>0</v>
      </c>
      <c r="J39" s="243">
        <f t="shared" si="0"/>
      </c>
      <c r="K39" s="271"/>
      <c r="P39" s="245"/>
      <c r="Y39" s="237"/>
    </row>
    <row r="40" spans="1:23" ht="15.75">
      <c r="A40" s="237">
        <v>70</v>
      </c>
      <c r="B40" s="147"/>
      <c r="C40" s="140">
        <v>801</v>
      </c>
      <c r="D40" s="141" t="s">
        <v>240</v>
      </c>
      <c r="E40" s="547"/>
      <c r="F40" s="277"/>
      <c r="G40" s="587"/>
      <c r="H40" s="811"/>
      <c r="I40" s="587">
        <f>F40+G40+H40</f>
        <v>0</v>
      </c>
      <c r="J40" s="243">
        <f t="shared" si="0"/>
      </c>
      <c r="K40" s="271"/>
      <c r="N40" s="237"/>
      <c r="O40" s="237"/>
      <c r="P40" s="245"/>
      <c r="S40" s="237"/>
      <c r="T40" s="237"/>
      <c r="V40" s="237"/>
      <c r="W40" s="237"/>
    </row>
    <row r="41" spans="1:25" ht="15.75">
      <c r="A41" s="237">
        <v>75</v>
      </c>
      <c r="B41" s="147"/>
      <c r="C41" s="140">
        <v>802</v>
      </c>
      <c r="D41" s="142" t="s">
        <v>241</v>
      </c>
      <c r="E41" s="547"/>
      <c r="F41" s="277"/>
      <c r="G41" s="587"/>
      <c r="H41" s="811"/>
      <c r="I41" s="587">
        <f>F41+G41+H41</f>
        <v>0</v>
      </c>
      <c r="J41" s="243">
        <f t="shared" si="0"/>
      </c>
      <c r="K41" s="271"/>
      <c r="N41" s="237"/>
      <c r="O41" s="237"/>
      <c r="P41" s="245"/>
      <c r="S41" s="237"/>
      <c r="T41" s="237"/>
      <c r="V41" s="237"/>
      <c r="W41" s="237"/>
      <c r="Y41" s="274"/>
    </row>
    <row r="42" spans="1:23" ht="15.75">
      <c r="A42" s="273">
        <v>80</v>
      </c>
      <c r="B42" s="147"/>
      <c r="C42" s="140">
        <v>804</v>
      </c>
      <c r="D42" s="142" t="s">
        <v>242</v>
      </c>
      <c r="E42" s="547"/>
      <c r="F42" s="277"/>
      <c r="G42" s="587"/>
      <c r="H42" s="811"/>
      <c r="I42" s="587">
        <f>F42+G42+H42</f>
        <v>0</v>
      </c>
      <c r="J42" s="243">
        <f t="shared" si="0"/>
      </c>
      <c r="K42" s="271"/>
      <c r="N42" s="237"/>
      <c r="O42" s="237"/>
      <c r="P42" s="245"/>
      <c r="S42" s="237"/>
      <c r="T42" s="237"/>
      <c r="V42" s="237"/>
      <c r="W42" s="237"/>
    </row>
    <row r="43" spans="1:23" ht="15.75">
      <c r="A43" s="273">
        <v>85</v>
      </c>
      <c r="B43" s="147"/>
      <c r="C43" s="140">
        <v>809</v>
      </c>
      <c r="D43" s="142" t="s">
        <v>243</v>
      </c>
      <c r="E43" s="547"/>
      <c r="F43" s="277"/>
      <c r="G43" s="587"/>
      <c r="H43" s="811"/>
      <c r="I43" s="587">
        <f>F43+G43+H43</f>
        <v>0</v>
      </c>
      <c r="J43" s="243">
        <f t="shared" si="0"/>
      </c>
      <c r="K43" s="271"/>
      <c r="N43" s="237"/>
      <c r="O43" s="237"/>
      <c r="P43" s="245"/>
      <c r="S43" s="237"/>
      <c r="T43" s="237"/>
      <c r="V43" s="237"/>
      <c r="W43" s="237"/>
    </row>
    <row r="44" spans="1:25" s="274" customFormat="1" ht="15.75">
      <c r="A44" s="274">
        <v>95</v>
      </c>
      <c r="B44" s="143">
        <v>1000</v>
      </c>
      <c r="C44" s="943" t="s">
        <v>244</v>
      </c>
      <c r="D44" s="943"/>
      <c r="E44" s="532">
        <f>SUM(E45:E48)</f>
        <v>0</v>
      </c>
      <c r="F44" s="353">
        <f>SUM(F45:F48)</f>
        <v>0</v>
      </c>
      <c r="G44" s="279">
        <f>SUM(G45:G48)</f>
        <v>0</v>
      </c>
      <c r="H44" s="810">
        <f>SUM(H45:H48)</f>
        <v>0</v>
      </c>
      <c r="I44" s="279">
        <f>SUM(I45:I48)</f>
        <v>0</v>
      </c>
      <c r="J44" s="243">
        <f t="shared" si="0"/>
      </c>
      <c r="K44" s="271"/>
      <c r="P44" s="245"/>
      <c r="Y44" s="237"/>
    </row>
    <row r="45" spans="1:23" ht="15.75">
      <c r="A45" s="237">
        <v>100</v>
      </c>
      <c r="B45" s="147"/>
      <c r="C45" s="140">
        <v>1001</v>
      </c>
      <c r="D45" s="141" t="s">
        <v>245</v>
      </c>
      <c r="E45" s="547"/>
      <c r="F45" s="277"/>
      <c r="G45" s="587"/>
      <c r="H45" s="811"/>
      <c r="I45" s="587">
        <f>F45+G45+H45</f>
        <v>0</v>
      </c>
      <c r="J45" s="243">
        <f t="shared" si="0"/>
      </c>
      <c r="K45" s="271"/>
      <c r="N45" s="237"/>
      <c r="O45" s="237"/>
      <c r="P45" s="245"/>
      <c r="S45" s="237"/>
      <c r="T45" s="237"/>
      <c r="V45" s="237"/>
      <c r="W45" s="237"/>
    </row>
    <row r="46" spans="1:25" ht="22.5" customHeight="1">
      <c r="A46" s="237">
        <v>105</v>
      </c>
      <c r="B46" s="147"/>
      <c r="C46" s="140">
        <v>1002</v>
      </c>
      <c r="D46" s="142" t="s">
        <v>246</v>
      </c>
      <c r="E46" s="547"/>
      <c r="F46" s="277"/>
      <c r="G46" s="587"/>
      <c r="H46" s="811"/>
      <c r="I46" s="587">
        <f>F46+G46+H46</f>
        <v>0</v>
      </c>
      <c r="J46" s="243">
        <f t="shared" si="0"/>
      </c>
      <c r="K46" s="271"/>
      <c r="N46" s="237"/>
      <c r="O46" s="237"/>
      <c r="P46" s="245"/>
      <c r="S46" s="237"/>
      <c r="T46" s="237"/>
      <c r="V46" s="237"/>
      <c r="W46" s="237"/>
      <c r="Y46" s="274"/>
    </row>
    <row r="47" spans="1:23" ht="22.5" customHeight="1">
      <c r="A47" s="237">
        <v>110</v>
      </c>
      <c r="B47" s="147"/>
      <c r="C47" s="140">
        <v>1004</v>
      </c>
      <c r="D47" s="142" t="s">
        <v>247</v>
      </c>
      <c r="E47" s="547"/>
      <c r="F47" s="277"/>
      <c r="G47" s="587"/>
      <c r="H47" s="811"/>
      <c r="I47" s="587">
        <f>F47+G47+H47</f>
        <v>0</v>
      </c>
      <c r="J47" s="243">
        <f t="shared" si="0"/>
      </c>
      <c r="K47" s="271"/>
      <c r="N47" s="237"/>
      <c r="O47" s="237"/>
      <c r="P47" s="245"/>
      <c r="S47" s="237"/>
      <c r="T47" s="237"/>
      <c r="V47" s="237"/>
      <c r="W47" s="237"/>
    </row>
    <row r="48" spans="1:23" ht="15.75">
      <c r="A48" s="237">
        <v>125</v>
      </c>
      <c r="B48" s="147"/>
      <c r="C48" s="146">
        <v>1007</v>
      </c>
      <c r="D48" s="145" t="s">
        <v>248</v>
      </c>
      <c r="E48" s="547"/>
      <c r="F48" s="277"/>
      <c r="G48" s="587"/>
      <c r="H48" s="811"/>
      <c r="I48" s="587">
        <f>F48+G48+H48</f>
        <v>0</v>
      </c>
      <c r="J48" s="243">
        <f t="shared" si="0"/>
      </c>
      <c r="K48" s="271"/>
      <c r="N48" s="237"/>
      <c r="O48" s="237"/>
      <c r="P48" s="245"/>
      <c r="S48" s="237"/>
      <c r="T48" s="237"/>
      <c r="V48" s="237"/>
      <c r="W48" s="237"/>
    </row>
    <row r="49" spans="1:25" s="274" customFormat="1" ht="15.75">
      <c r="A49" s="274">
        <v>130</v>
      </c>
      <c r="B49" s="143">
        <v>1300</v>
      </c>
      <c r="C49" s="913" t="s">
        <v>249</v>
      </c>
      <c r="D49" s="913"/>
      <c r="E49" s="532">
        <f>SUM(E50:E54)</f>
        <v>0</v>
      </c>
      <c r="F49" s="353">
        <f>SUM(F50:F54)</f>
        <v>0</v>
      </c>
      <c r="G49" s="279">
        <f>SUM(G50:G54)</f>
        <v>0</v>
      </c>
      <c r="H49" s="810">
        <f>SUM(H50:H54)</f>
        <v>0</v>
      </c>
      <c r="I49" s="279">
        <f>SUM(I50:I54)</f>
        <v>0</v>
      </c>
      <c r="J49" s="243">
        <f t="shared" si="0"/>
      </c>
      <c r="K49" s="271"/>
      <c r="P49" s="245"/>
      <c r="Y49" s="237"/>
    </row>
    <row r="50" spans="1:23" ht="15.75">
      <c r="A50" s="237">
        <v>135</v>
      </c>
      <c r="B50" s="139"/>
      <c r="C50" s="148">
        <v>1301</v>
      </c>
      <c r="D50" s="141" t="s">
        <v>250</v>
      </c>
      <c r="E50" s="528"/>
      <c r="F50" s="277"/>
      <c r="G50" s="272"/>
      <c r="H50" s="811"/>
      <c r="I50" s="587">
        <f>F50+G50+H50</f>
        <v>0</v>
      </c>
      <c r="J50" s="243">
        <f t="shared" si="0"/>
      </c>
      <c r="K50" s="271"/>
      <c r="N50" s="237"/>
      <c r="O50" s="237"/>
      <c r="P50" s="245"/>
      <c r="S50" s="237"/>
      <c r="T50" s="237"/>
      <c r="V50" s="237"/>
      <c r="W50" s="237"/>
    </row>
    <row r="51" spans="1:25" ht="15.75">
      <c r="A51" s="237">
        <v>140</v>
      </c>
      <c r="B51" s="139"/>
      <c r="C51" s="140">
        <v>1302</v>
      </c>
      <c r="D51" s="149" t="s">
        <v>251</v>
      </c>
      <c r="E51" s="528"/>
      <c r="F51" s="277"/>
      <c r="G51" s="272"/>
      <c r="H51" s="811"/>
      <c r="I51" s="587">
        <f>F51+G51+H51</f>
        <v>0</v>
      </c>
      <c r="J51" s="243">
        <f t="shared" si="0"/>
      </c>
      <c r="K51" s="271"/>
      <c r="N51" s="237"/>
      <c r="O51" s="237"/>
      <c r="P51" s="245"/>
      <c r="S51" s="237"/>
      <c r="T51" s="237"/>
      <c r="V51" s="237"/>
      <c r="W51" s="237"/>
      <c r="Y51" s="274"/>
    </row>
    <row r="52" spans="1:23" ht="15.75">
      <c r="A52" s="237">
        <v>145</v>
      </c>
      <c r="B52" s="139"/>
      <c r="C52" s="140">
        <v>1303</v>
      </c>
      <c r="D52" s="149" t="s">
        <v>252</v>
      </c>
      <c r="E52" s="528"/>
      <c r="F52" s="277"/>
      <c r="G52" s="272"/>
      <c r="H52" s="811"/>
      <c r="I52" s="587">
        <f>F52+G52+H52</f>
        <v>0</v>
      </c>
      <c r="J52" s="243">
        <f t="shared" si="0"/>
      </c>
      <c r="K52" s="271"/>
      <c r="N52" s="237"/>
      <c r="O52" s="237"/>
      <c r="P52" s="245"/>
      <c r="S52" s="237"/>
      <c r="T52" s="237"/>
      <c r="V52" s="237"/>
      <c r="W52" s="237"/>
    </row>
    <row r="53" spans="2:23" ht="15.75">
      <c r="B53" s="139"/>
      <c r="C53" s="140">
        <v>1304</v>
      </c>
      <c r="D53" s="149" t="s">
        <v>253</v>
      </c>
      <c r="E53" s="528"/>
      <c r="F53" s="277"/>
      <c r="G53" s="272"/>
      <c r="H53" s="811"/>
      <c r="I53" s="587">
        <f>F53+G53+H53</f>
        <v>0</v>
      </c>
      <c r="J53" s="243">
        <f t="shared" si="0"/>
      </c>
      <c r="K53" s="271"/>
      <c r="N53" s="237"/>
      <c r="O53" s="237"/>
      <c r="P53" s="245"/>
      <c r="S53" s="237"/>
      <c r="T53" s="237"/>
      <c r="V53" s="237"/>
      <c r="W53" s="237"/>
    </row>
    <row r="54" spans="1:25" s="280" customFormat="1" ht="15.75">
      <c r="A54" s="280">
        <v>150</v>
      </c>
      <c r="B54" s="139"/>
      <c r="C54" s="140">
        <v>1308</v>
      </c>
      <c r="D54" s="149" t="s">
        <v>254</v>
      </c>
      <c r="E54" s="534"/>
      <c r="F54" s="365"/>
      <c r="G54" s="282"/>
      <c r="H54" s="811"/>
      <c r="I54" s="587">
        <f>F54+G54+H54</f>
        <v>0</v>
      </c>
      <c r="J54" s="243">
        <f t="shared" si="0"/>
      </c>
      <c r="K54" s="271"/>
      <c r="P54" s="245"/>
      <c r="Y54" s="237"/>
    </row>
    <row r="55" spans="1:25" s="274" customFormat="1" ht="15.75">
      <c r="A55" s="274">
        <v>160</v>
      </c>
      <c r="B55" s="143">
        <v>1400</v>
      </c>
      <c r="C55" s="943" t="s">
        <v>255</v>
      </c>
      <c r="D55" s="943"/>
      <c r="E55" s="279">
        <f>SUM(E56:E57)</f>
        <v>0</v>
      </c>
      <c r="F55" s="279">
        <f>SUM(F56:F57)</f>
        <v>0</v>
      </c>
      <c r="G55" s="279">
        <f>SUM(G56:G57)</f>
        <v>0</v>
      </c>
      <c r="H55" s="810">
        <f>SUM(H56:H57)</f>
        <v>0</v>
      </c>
      <c r="I55" s="279">
        <f>SUM(I56:I57)</f>
        <v>0</v>
      </c>
      <c r="J55" s="243">
        <f t="shared" si="0"/>
      </c>
      <c r="K55" s="271"/>
      <c r="P55" s="245"/>
      <c r="Y55" s="237"/>
    </row>
    <row r="56" spans="1:25" ht="21.75" customHeight="1">
      <c r="A56" s="237">
        <v>165</v>
      </c>
      <c r="B56" s="139"/>
      <c r="C56" s="148">
        <v>1401</v>
      </c>
      <c r="D56" s="141" t="s">
        <v>256</v>
      </c>
      <c r="E56" s="547"/>
      <c r="F56" s="277"/>
      <c r="G56" s="587"/>
      <c r="H56" s="811"/>
      <c r="I56" s="587">
        <f>F56+G56+H56</f>
        <v>0</v>
      </c>
      <c r="J56" s="243">
        <f t="shared" si="0"/>
      </c>
      <c r="K56" s="271"/>
      <c r="N56" s="237"/>
      <c r="O56" s="237"/>
      <c r="P56" s="245"/>
      <c r="S56" s="237"/>
      <c r="T56" s="237"/>
      <c r="V56" s="237"/>
      <c r="W56" s="237"/>
      <c r="Y56" s="280"/>
    </row>
    <row r="57" spans="1:25" ht="15.75">
      <c r="A57" s="237">
        <v>170</v>
      </c>
      <c r="B57" s="139"/>
      <c r="C57" s="146">
        <v>1402</v>
      </c>
      <c r="D57" s="150" t="s">
        <v>257</v>
      </c>
      <c r="E57" s="547"/>
      <c r="F57" s="277"/>
      <c r="G57" s="587"/>
      <c r="H57" s="811"/>
      <c r="I57" s="587">
        <f>F57+G57+H57</f>
        <v>0</v>
      </c>
      <c r="J57" s="243">
        <f t="shared" si="0"/>
      </c>
      <c r="K57" s="271"/>
      <c r="N57" s="237"/>
      <c r="O57" s="237"/>
      <c r="P57" s="245"/>
      <c r="S57" s="237"/>
      <c r="T57" s="237"/>
      <c r="V57" s="237"/>
      <c r="W57" s="237"/>
      <c r="Y57" s="274"/>
    </row>
    <row r="58" spans="1:25" s="274" customFormat="1" ht="15.75">
      <c r="A58" s="274">
        <v>175</v>
      </c>
      <c r="B58" s="143">
        <v>1500</v>
      </c>
      <c r="C58" s="943" t="s">
        <v>258</v>
      </c>
      <c r="D58" s="943"/>
      <c r="E58" s="548">
        <f>SUM(E59:E60)</f>
        <v>0</v>
      </c>
      <c r="F58" s="353">
        <f>SUM(F59:F60)</f>
        <v>0</v>
      </c>
      <c r="G58" s="279">
        <f>SUM(G59:G60)</f>
        <v>0</v>
      </c>
      <c r="H58" s="810">
        <f>SUM(H59:H60)</f>
        <v>0</v>
      </c>
      <c r="I58" s="279">
        <f>SUM(I59:I60)</f>
        <v>0</v>
      </c>
      <c r="J58" s="243">
        <f t="shared" si="0"/>
      </c>
      <c r="K58" s="271"/>
      <c r="P58" s="245"/>
      <c r="Y58" s="237"/>
    </row>
    <row r="59" spans="1:23" ht="15.75">
      <c r="A59" s="237">
        <v>180</v>
      </c>
      <c r="B59" s="139"/>
      <c r="C59" s="148">
        <v>1501</v>
      </c>
      <c r="D59" s="151" t="s">
        <v>259</v>
      </c>
      <c r="E59" s="547"/>
      <c r="F59" s="277"/>
      <c r="G59" s="587"/>
      <c r="H59" s="811"/>
      <c r="I59" s="587">
        <f>F59+G59+H59</f>
        <v>0</v>
      </c>
      <c r="J59" s="243">
        <f t="shared" si="0"/>
      </c>
      <c r="K59" s="271"/>
      <c r="N59" s="237"/>
      <c r="O59" s="237"/>
      <c r="P59" s="245"/>
      <c r="S59" s="237"/>
      <c r="T59" s="237"/>
      <c r="V59" s="237"/>
      <c r="W59" s="237"/>
    </row>
    <row r="60" spans="1:25" ht="15.75">
      <c r="A60" s="237">
        <v>185</v>
      </c>
      <c r="B60" s="139"/>
      <c r="C60" s="146">
        <v>1502</v>
      </c>
      <c r="D60" s="152" t="s">
        <v>260</v>
      </c>
      <c r="E60" s="547"/>
      <c r="F60" s="277"/>
      <c r="G60" s="587"/>
      <c r="H60" s="811"/>
      <c r="I60" s="587">
        <f>F60+G60+H60</f>
        <v>0</v>
      </c>
      <c r="J60" s="243">
        <f t="shared" si="0"/>
      </c>
      <c r="K60" s="271"/>
      <c r="N60" s="237"/>
      <c r="O60" s="237"/>
      <c r="P60" s="245"/>
      <c r="S60" s="237"/>
      <c r="T60" s="237"/>
      <c r="V60" s="237"/>
      <c r="W60" s="237"/>
      <c r="Y60" s="274"/>
    </row>
    <row r="61" spans="2:25" s="280" customFormat="1" ht="15.75">
      <c r="B61" s="143">
        <v>1600</v>
      </c>
      <c r="C61" s="967" t="s">
        <v>261</v>
      </c>
      <c r="D61" s="968"/>
      <c r="E61" s="806"/>
      <c r="F61" s="802"/>
      <c r="G61" s="499"/>
      <c r="H61" s="810"/>
      <c r="I61" s="587">
        <f>F61+G61+H61</f>
        <v>0</v>
      </c>
      <c r="J61" s="243">
        <f t="shared" si="0"/>
      </c>
      <c r="K61" s="271"/>
      <c r="P61" s="245"/>
      <c r="Y61" s="237"/>
    </row>
    <row r="62" spans="1:25" s="274" customFormat="1" ht="15.75">
      <c r="A62" s="274">
        <v>200</v>
      </c>
      <c r="B62" s="143">
        <v>1700</v>
      </c>
      <c r="C62" s="913" t="s">
        <v>262</v>
      </c>
      <c r="D62" s="913"/>
      <c r="E62" s="548">
        <f>SUM(E63:E68)</f>
        <v>0</v>
      </c>
      <c r="F62" s="353">
        <f>SUM(F63:F68)</f>
        <v>0</v>
      </c>
      <c r="G62" s="279">
        <f>SUM(G63:G68)</f>
        <v>0</v>
      </c>
      <c r="H62" s="810">
        <f>SUM(H63:H68)</f>
        <v>0</v>
      </c>
      <c r="I62" s="279">
        <f>SUM(I63:I68)</f>
        <v>0</v>
      </c>
      <c r="J62" s="243">
        <f t="shared" si="0"/>
      </c>
      <c r="K62" s="271"/>
      <c r="P62" s="245"/>
      <c r="Y62" s="237"/>
    </row>
    <row r="63" spans="1:25" ht="15.75">
      <c r="A63" s="237">
        <v>205</v>
      </c>
      <c r="B63" s="139"/>
      <c r="C63" s="148">
        <v>1701</v>
      </c>
      <c r="D63" s="141" t="s">
        <v>263</v>
      </c>
      <c r="E63" s="547"/>
      <c r="F63" s="277"/>
      <c r="G63" s="587"/>
      <c r="H63" s="811"/>
      <c r="I63" s="587">
        <f aca="true" t="shared" si="1" ref="I63:I71">F63+G63+H63</f>
        <v>0</v>
      </c>
      <c r="J63" s="243">
        <f t="shared" si="0"/>
      </c>
      <c r="K63" s="271"/>
      <c r="N63" s="237"/>
      <c r="O63" s="237"/>
      <c r="P63" s="245"/>
      <c r="S63" s="237"/>
      <c r="T63" s="237"/>
      <c r="V63" s="237"/>
      <c r="W63" s="237"/>
      <c r="Y63" s="280"/>
    </row>
    <row r="64" spans="1:25" ht="15.75">
      <c r="A64" s="237">
        <v>210</v>
      </c>
      <c r="B64" s="139"/>
      <c r="C64" s="140">
        <v>1702</v>
      </c>
      <c r="D64" s="142" t="s">
        <v>264</v>
      </c>
      <c r="E64" s="547"/>
      <c r="F64" s="277"/>
      <c r="G64" s="587"/>
      <c r="H64" s="811"/>
      <c r="I64" s="587">
        <f t="shared" si="1"/>
        <v>0</v>
      </c>
      <c r="J64" s="243">
        <f t="shared" si="0"/>
      </c>
      <c r="K64" s="271"/>
      <c r="N64" s="237"/>
      <c r="O64" s="237"/>
      <c r="P64" s="245"/>
      <c r="S64" s="237"/>
      <c r="T64" s="237"/>
      <c r="V64" s="237"/>
      <c r="W64" s="237"/>
      <c r="Y64" s="274"/>
    </row>
    <row r="65" spans="1:23" ht="15.75">
      <c r="A65" s="237">
        <v>215</v>
      </c>
      <c r="B65" s="139"/>
      <c r="C65" s="140">
        <v>1703</v>
      </c>
      <c r="D65" s="142" t="s">
        <v>265</v>
      </c>
      <c r="E65" s="547"/>
      <c r="F65" s="277"/>
      <c r="G65" s="587"/>
      <c r="H65" s="811"/>
      <c r="I65" s="587">
        <f t="shared" si="1"/>
        <v>0</v>
      </c>
      <c r="J65" s="243">
        <f t="shared" si="0"/>
      </c>
      <c r="K65" s="271"/>
      <c r="N65" s="237"/>
      <c r="O65" s="237"/>
      <c r="P65" s="245"/>
      <c r="S65" s="237"/>
      <c r="T65" s="237"/>
      <c r="V65" s="237"/>
      <c r="W65" s="237"/>
    </row>
    <row r="66" spans="1:23" ht="36" customHeight="1">
      <c r="A66" s="237">
        <v>225</v>
      </c>
      <c r="B66" s="139"/>
      <c r="C66" s="140">
        <v>1706</v>
      </c>
      <c r="D66" s="142" t="s">
        <v>266</v>
      </c>
      <c r="E66" s="547"/>
      <c r="F66" s="277"/>
      <c r="G66" s="587"/>
      <c r="H66" s="811"/>
      <c r="I66" s="587">
        <f t="shared" si="1"/>
        <v>0</v>
      </c>
      <c r="J66" s="243">
        <f t="shared" si="0"/>
      </c>
      <c r="K66" s="271"/>
      <c r="N66" s="237"/>
      <c r="O66" s="237"/>
      <c r="P66" s="245"/>
      <c r="S66" s="237"/>
      <c r="T66" s="237"/>
      <c r="V66" s="237"/>
      <c r="W66" s="237"/>
    </row>
    <row r="67" spans="1:23" ht="19.5" customHeight="1">
      <c r="A67" s="237">
        <v>226</v>
      </c>
      <c r="B67" s="139"/>
      <c r="C67" s="140">
        <v>1707</v>
      </c>
      <c r="D67" s="142" t="s">
        <v>267</v>
      </c>
      <c r="E67" s="547"/>
      <c r="F67" s="277"/>
      <c r="G67" s="587"/>
      <c r="H67" s="811"/>
      <c r="I67" s="587">
        <f t="shared" si="1"/>
        <v>0</v>
      </c>
      <c r="J67" s="243">
        <f t="shared" si="0"/>
      </c>
      <c r="K67" s="271"/>
      <c r="N67" s="237"/>
      <c r="O67" s="237"/>
      <c r="P67" s="245"/>
      <c r="S67" s="237"/>
      <c r="T67" s="237"/>
      <c r="V67" s="237"/>
      <c r="W67" s="237"/>
    </row>
    <row r="68" spans="1:23" ht="15.75">
      <c r="A68" s="273">
        <v>227</v>
      </c>
      <c r="B68" s="139"/>
      <c r="C68" s="146">
        <v>1709</v>
      </c>
      <c r="D68" s="145" t="s">
        <v>268</v>
      </c>
      <c r="E68" s="547"/>
      <c r="F68" s="277"/>
      <c r="G68" s="587"/>
      <c r="H68" s="811"/>
      <c r="I68" s="587">
        <f t="shared" si="1"/>
        <v>0</v>
      </c>
      <c r="J68" s="243">
        <f t="shared" si="0"/>
      </c>
      <c r="K68" s="271"/>
      <c r="N68" s="237"/>
      <c r="O68" s="237"/>
      <c r="P68" s="245"/>
      <c r="S68" s="237"/>
      <c r="T68" s="237"/>
      <c r="V68" s="237"/>
      <c r="W68" s="237"/>
    </row>
    <row r="69" spans="1:25" s="274" customFormat="1" ht="15.75">
      <c r="A69" s="284">
        <v>231</v>
      </c>
      <c r="B69" s="143">
        <v>1800</v>
      </c>
      <c r="C69" s="937" t="s">
        <v>225</v>
      </c>
      <c r="D69" s="937"/>
      <c r="E69" s="548"/>
      <c r="F69" s="353"/>
      <c r="G69" s="279"/>
      <c r="H69" s="810"/>
      <c r="I69" s="587">
        <f t="shared" si="1"/>
        <v>0</v>
      </c>
      <c r="J69" s="243">
        <f t="shared" si="0"/>
      </c>
      <c r="K69" s="271"/>
      <c r="P69" s="245"/>
      <c r="Y69" s="237"/>
    </row>
    <row r="70" spans="1:25" s="274" customFormat="1" ht="15.75">
      <c r="A70" s="274">
        <v>235</v>
      </c>
      <c r="B70" s="143">
        <v>1900</v>
      </c>
      <c r="C70" s="937" t="s">
        <v>269</v>
      </c>
      <c r="D70" s="937"/>
      <c r="E70" s="548"/>
      <c r="F70" s="353"/>
      <c r="G70" s="279"/>
      <c r="H70" s="810"/>
      <c r="I70" s="587">
        <f t="shared" si="1"/>
        <v>0</v>
      </c>
      <c r="J70" s="243">
        <f t="shared" si="0"/>
      </c>
      <c r="K70" s="271"/>
      <c r="P70" s="245"/>
      <c r="Y70" s="237"/>
    </row>
    <row r="71" spans="1:16" s="274" customFormat="1" ht="15.75">
      <c r="A71" s="274">
        <v>255</v>
      </c>
      <c r="B71" s="143">
        <v>2000</v>
      </c>
      <c r="C71" s="937" t="s">
        <v>270</v>
      </c>
      <c r="D71" s="937"/>
      <c r="E71" s="532"/>
      <c r="F71" s="353"/>
      <c r="G71" s="285"/>
      <c r="H71" s="810"/>
      <c r="I71" s="587">
        <f t="shared" si="1"/>
        <v>0</v>
      </c>
      <c r="J71" s="243">
        <f t="shared" si="0"/>
      </c>
      <c r="K71" s="271"/>
      <c r="P71" s="245"/>
    </row>
    <row r="72" spans="1:16" s="274" customFormat="1" ht="15.75">
      <c r="A72" s="274">
        <v>265</v>
      </c>
      <c r="B72" s="143">
        <v>2400</v>
      </c>
      <c r="C72" s="913" t="s">
        <v>271</v>
      </c>
      <c r="D72" s="913"/>
      <c r="E72" s="532">
        <f>SUM(E73:E86)</f>
        <v>0</v>
      </c>
      <c r="F72" s="353">
        <f>SUM(F73:F86)</f>
        <v>0</v>
      </c>
      <c r="G72" s="279">
        <f>SUM(G73:G86)</f>
        <v>0</v>
      </c>
      <c r="H72" s="810">
        <f>SUM(H73:H86)</f>
        <v>0</v>
      </c>
      <c r="I72" s="279">
        <f>SUM(I73:I86)</f>
        <v>0</v>
      </c>
      <c r="J72" s="243">
        <f t="shared" si="0"/>
      </c>
      <c r="K72" s="271"/>
      <c r="P72" s="245"/>
    </row>
    <row r="73" spans="1:23" ht="18.75" customHeight="1">
      <c r="A73" s="237">
        <v>270</v>
      </c>
      <c r="B73" s="139"/>
      <c r="C73" s="148">
        <v>2401</v>
      </c>
      <c r="D73" s="151" t="s">
        <v>272</v>
      </c>
      <c r="E73" s="528"/>
      <c r="F73" s="277"/>
      <c r="G73" s="272"/>
      <c r="H73" s="811"/>
      <c r="I73" s="587">
        <f>F73+G73+H73</f>
        <v>0</v>
      </c>
      <c r="J73" s="243">
        <f t="shared" si="0"/>
      </c>
      <c r="K73" s="271"/>
      <c r="N73" s="237"/>
      <c r="O73" s="237"/>
      <c r="P73" s="245"/>
      <c r="S73" s="237"/>
      <c r="T73" s="237"/>
      <c r="V73" s="237"/>
      <c r="W73" s="237"/>
    </row>
    <row r="74" spans="1:25" ht="15.75">
      <c r="A74" s="237">
        <v>280</v>
      </c>
      <c r="B74" s="139"/>
      <c r="C74" s="140">
        <v>2403</v>
      </c>
      <c r="D74" s="149" t="s">
        <v>273</v>
      </c>
      <c r="E74" s="528"/>
      <c r="F74" s="277"/>
      <c r="G74" s="587"/>
      <c r="H74" s="811"/>
      <c r="I74" s="587">
        <f aca="true" t="shared" si="2" ref="I74:I86">F74+G74+H74</f>
        <v>0</v>
      </c>
      <c r="J74" s="243">
        <f t="shared" si="0"/>
      </c>
      <c r="K74" s="271"/>
      <c r="N74" s="237"/>
      <c r="O74" s="237"/>
      <c r="P74" s="245"/>
      <c r="S74" s="237"/>
      <c r="T74" s="237"/>
      <c r="V74" s="237"/>
      <c r="W74" s="237"/>
      <c r="Y74" s="274"/>
    </row>
    <row r="75" spans="1:23" ht="15.75">
      <c r="A75" s="237">
        <v>285</v>
      </c>
      <c r="B75" s="139"/>
      <c r="C75" s="140">
        <v>2404</v>
      </c>
      <c r="D75" s="142" t="s">
        <v>274</v>
      </c>
      <c r="E75" s="528"/>
      <c r="F75" s="531"/>
      <c r="G75" s="272"/>
      <c r="H75" s="811"/>
      <c r="I75" s="587">
        <f t="shared" si="2"/>
        <v>0</v>
      </c>
      <c r="J75" s="243">
        <f t="shared" si="0"/>
      </c>
      <c r="K75" s="271"/>
      <c r="N75" s="237"/>
      <c r="O75" s="237"/>
      <c r="P75" s="245"/>
      <c r="S75" s="237"/>
      <c r="T75" s="237"/>
      <c r="V75" s="237"/>
      <c r="W75" s="237"/>
    </row>
    <row r="76" spans="1:23" ht="15.75">
      <c r="A76" s="237">
        <v>290</v>
      </c>
      <c r="B76" s="139"/>
      <c r="C76" s="140">
        <v>2405</v>
      </c>
      <c r="D76" s="149" t="s">
        <v>275</v>
      </c>
      <c r="E76" s="528"/>
      <c r="F76" s="531"/>
      <c r="G76" s="272"/>
      <c r="H76" s="811"/>
      <c r="I76" s="587">
        <f t="shared" si="2"/>
        <v>0</v>
      </c>
      <c r="J76" s="243">
        <f t="shared" si="0"/>
      </c>
      <c r="K76" s="271"/>
      <c r="N76" s="237"/>
      <c r="O76" s="237"/>
      <c r="P76" s="245"/>
      <c r="S76" s="237"/>
      <c r="T76" s="237"/>
      <c r="V76" s="237"/>
      <c r="W76" s="237"/>
    </row>
    <row r="77" spans="1:23" ht="15.75">
      <c r="A77" s="237">
        <v>295</v>
      </c>
      <c r="B77" s="139"/>
      <c r="C77" s="140">
        <v>2406</v>
      </c>
      <c r="D77" s="149" t="s">
        <v>276</v>
      </c>
      <c r="E77" s="528"/>
      <c r="F77" s="531"/>
      <c r="G77" s="272"/>
      <c r="H77" s="811"/>
      <c r="I77" s="587">
        <f t="shared" si="2"/>
        <v>0</v>
      </c>
      <c r="J77" s="243">
        <f t="shared" si="0"/>
      </c>
      <c r="K77" s="271"/>
      <c r="N77" s="237"/>
      <c r="O77" s="237"/>
      <c r="P77" s="245"/>
      <c r="S77" s="237"/>
      <c r="T77" s="237"/>
      <c r="V77" s="237"/>
      <c r="W77" s="237"/>
    </row>
    <row r="78" spans="1:23" ht="15.75">
      <c r="A78" s="237">
        <v>300</v>
      </c>
      <c r="B78" s="139"/>
      <c r="C78" s="140">
        <v>2407</v>
      </c>
      <c r="D78" s="149" t="s">
        <v>277</v>
      </c>
      <c r="E78" s="528"/>
      <c r="F78" s="531"/>
      <c r="G78" s="272"/>
      <c r="H78" s="811"/>
      <c r="I78" s="587">
        <f t="shared" si="2"/>
        <v>0</v>
      </c>
      <c r="J78" s="243">
        <f t="shared" si="0"/>
      </c>
      <c r="K78" s="271"/>
      <c r="N78" s="237"/>
      <c r="O78" s="237"/>
      <c r="P78" s="245"/>
      <c r="S78" s="237"/>
      <c r="T78" s="237"/>
      <c r="V78" s="237"/>
      <c r="W78" s="237"/>
    </row>
    <row r="79" spans="1:23" ht="15.75">
      <c r="A79" s="237">
        <v>305</v>
      </c>
      <c r="B79" s="139"/>
      <c r="C79" s="140">
        <v>2408</v>
      </c>
      <c r="D79" s="149" t="s">
        <v>1119</v>
      </c>
      <c r="E79" s="528"/>
      <c r="F79" s="531"/>
      <c r="G79" s="272"/>
      <c r="H79" s="811"/>
      <c r="I79" s="587">
        <f t="shared" si="2"/>
        <v>0</v>
      </c>
      <c r="J79" s="243">
        <f t="shared" si="0"/>
      </c>
      <c r="K79" s="271"/>
      <c r="N79" s="237"/>
      <c r="O79" s="237"/>
      <c r="P79" s="245"/>
      <c r="S79" s="237"/>
      <c r="T79" s="237"/>
      <c r="V79" s="237"/>
      <c r="W79" s="237"/>
    </row>
    <row r="80" spans="1:23" ht="15.75">
      <c r="A80" s="237">
        <v>310</v>
      </c>
      <c r="B80" s="139"/>
      <c r="C80" s="140">
        <v>2409</v>
      </c>
      <c r="D80" s="149" t="s">
        <v>1120</v>
      </c>
      <c r="E80" s="528"/>
      <c r="F80" s="531"/>
      <c r="G80" s="272"/>
      <c r="H80" s="811"/>
      <c r="I80" s="587">
        <f t="shared" si="2"/>
        <v>0</v>
      </c>
      <c r="J80" s="243">
        <f t="shared" si="0"/>
      </c>
      <c r="K80" s="271"/>
      <c r="N80" s="237"/>
      <c r="O80" s="237"/>
      <c r="P80" s="245"/>
      <c r="S80" s="237"/>
      <c r="T80" s="237"/>
      <c r="V80" s="237"/>
      <c r="W80" s="237"/>
    </row>
    <row r="81" spans="1:23" ht="15.75">
      <c r="A81" s="237">
        <v>315</v>
      </c>
      <c r="B81" s="139"/>
      <c r="C81" s="140">
        <v>2410</v>
      </c>
      <c r="D81" s="149" t="s">
        <v>1121</v>
      </c>
      <c r="E81" s="528"/>
      <c r="F81" s="277"/>
      <c r="G81" s="272"/>
      <c r="H81" s="811"/>
      <c r="I81" s="587">
        <f t="shared" si="2"/>
        <v>0</v>
      </c>
      <c r="J81" s="243">
        <f t="shared" si="0"/>
      </c>
      <c r="K81" s="271"/>
      <c r="N81" s="237"/>
      <c r="O81" s="237"/>
      <c r="P81" s="245"/>
      <c r="S81" s="237"/>
      <c r="T81" s="237"/>
      <c r="V81" s="237"/>
      <c r="W81" s="237"/>
    </row>
    <row r="82" spans="1:23" ht="15.75">
      <c r="A82" s="237">
        <v>325</v>
      </c>
      <c r="B82" s="139"/>
      <c r="C82" s="140">
        <v>2412</v>
      </c>
      <c r="D82" s="142" t="s">
        <v>1122</v>
      </c>
      <c r="E82" s="528"/>
      <c r="F82" s="277"/>
      <c r="G82" s="587"/>
      <c r="H82" s="811"/>
      <c r="I82" s="587">
        <f t="shared" si="2"/>
        <v>0</v>
      </c>
      <c r="J82" s="243">
        <f t="shared" si="0"/>
      </c>
      <c r="K82" s="271"/>
      <c r="N82" s="237"/>
      <c r="O82" s="237"/>
      <c r="P82" s="245"/>
      <c r="S82" s="237"/>
      <c r="T82" s="237"/>
      <c r="V82" s="237"/>
      <c r="W82" s="237"/>
    </row>
    <row r="83" spans="1:23" ht="15.75">
      <c r="A83" s="237">
        <v>330</v>
      </c>
      <c r="B83" s="139"/>
      <c r="C83" s="140">
        <v>2413</v>
      </c>
      <c r="D83" s="149" t="s">
        <v>1123</v>
      </c>
      <c r="E83" s="528"/>
      <c r="F83" s="277"/>
      <c r="G83" s="272"/>
      <c r="H83" s="811"/>
      <c r="I83" s="587">
        <f t="shared" si="2"/>
        <v>0</v>
      </c>
      <c r="J83" s="243">
        <f t="shared" si="0"/>
      </c>
      <c r="K83" s="271"/>
      <c r="N83" s="237"/>
      <c r="O83" s="237"/>
      <c r="P83" s="245"/>
      <c r="S83" s="237"/>
      <c r="T83" s="237"/>
      <c r="V83" s="237"/>
      <c r="W83" s="237"/>
    </row>
    <row r="84" spans="1:23" ht="31.5">
      <c r="A84" s="286">
        <v>335</v>
      </c>
      <c r="B84" s="139"/>
      <c r="C84" s="140">
        <v>2415</v>
      </c>
      <c r="D84" s="142" t="s">
        <v>1124</v>
      </c>
      <c r="E84" s="528"/>
      <c r="F84" s="277"/>
      <c r="G84" s="587"/>
      <c r="H84" s="811"/>
      <c r="I84" s="587">
        <f t="shared" si="2"/>
        <v>0</v>
      </c>
      <c r="J84" s="243">
        <f t="shared" si="0"/>
      </c>
      <c r="K84" s="271"/>
      <c r="N84" s="237"/>
      <c r="O84" s="237"/>
      <c r="P84" s="245"/>
      <c r="S84" s="237"/>
      <c r="T84" s="237"/>
      <c r="V84" s="237"/>
      <c r="W84" s="237"/>
    </row>
    <row r="85" spans="1:23" ht="15.75">
      <c r="A85" s="287">
        <v>340</v>
      </c>
      <c r="B85" s="153"/>
      <c r="C85" s="140">
        <v>2418</v>
      </c>
      <c r="D85" s="154" t="s">
        <v>1125</v>
      </c>
      <c r="E85" s="528"/>
      <c r="F85" s="277"/>
      <c r="G85" s="587"/>
      <c r="H85" s="811"/>
      <c r="I85" s="587">
        <f t="shared" si="2"/>
        <v>0</v>
      </c>
      <c r="J85" s="243">
        <f t="shared" si="0"/>
      </c>
      <c r="K85" s="271"/>
      <c r="N85" s="237"/>
      <c r="O85" s="237"/>
      <c r="P85" s="245"/>
      <c r="S85" s="237"/>
      <c r="T85" s="237"/>
      <c r="V85" s="237"/>
      <c r="W85" s="237"/>
    </row>
    <row r="86" spans="1:23" ht="15.75">
      <c r="A86" s="287">
        <v>345</v>
      </c>
      <c r="B86" s="155"/>
      <c r="C86" s="146">
        <v>2419</v>
      </c>
      <c r="D86" s="150" t="s">
        <v>1126</v>
      </c>
      <c r="E86" s="528"/>
      <c r="F86" s="277"/>
      <c r="G86" s="272"/>
      <c r="H86" s="811"/>
      <c r="I86" s="587">
        <f t="shared" si="2"/>
        <v>0</v>
      </c>
      <c r="J86" s="243">
        <f t="shared" si="0"/>
      </c>
      <c r="K86" s="271"/>
      <c r="N86" s="237"/>
      <c r="O86" s="237"/>
      <c r="P86" s="245"/>
      <c r="S86" s="237"/>
      <c r="T86" s="237"/>
      <c r="V86" s="237"/>
      <c r="W86" s="237"/>
    </row>
    <row r="87" spans="1:25" s="274" customFormat="1" ht="15.75">
      <c r="A87" s="288">
        <v>350</v>
      </c>
      <c r="B87" s="156">
        <v>2500</v>
      </c>
      <c r="C87" s="923" t="s">
        <v>1127</v>
      </c>
      <c r="D87" s="923"/>
      <c r="E87" s="532">
        <f>SUM(E88:E89)</f>
        <v>0</v>
      </c>
      <c r="F87" s="353">
        <f>SUM(F88:F89)</f>
        <v>0</v>
      </c>
      <c r="G87" s="279">
        <f>SUM(G88:G89)</f>
        <v>0</v>
      </c>
      <c r="H87" s="810">
        <f>SUM(H88:H89)</f>
        <v>0</v>
      </c>
      <c r="I87" s="279">
        <f>SUM(I88:I89)</f>
        <v>0</v>
      </c>
      <c r="J87" s="243">
        <f aca="true" t="shared" si="3" ref="J87:J150">(IF($E87&lt;&gt;0,$J$2,IF($I87&lt;&gt;0,$J$2,"")))</f>
      </c>
      <c r="K87" s="271"/>
      <c r="P87" s="245"/>
      <c r="Y87" s="237"/>
    </row>
    <row r="88" spans="1:23" ht="15.75">
      <c r="A88" s="287">
        <v>355</v>
      </c>
      <c r="B88" s="153"/>
      <c r="C88" s="148">
        <v>2501</v>
      </c>
      <c r="D88" s="536" t="s">
        <v>1128</v>
      </c>
      <c r="E88" s="528"/>
      <c r="F88" s="531"/>
      <c r="G88" s="587"/>
      <c r="H88" s="811"/>
      <c r="I88" s="587">
        <f>F88+G88+H88</f>
        <v>0</v>
      </c>
      <c r="J88" s="243">
        <f t="shared" si="3"/>
      </c>
      <c r="K88" s="271"/>
      <c r="N88" s="237"/>
      <c r="O88" s="237"/>
      <c r="P88" s="245"/>
      <c r="S88" s="237"/>
      <c r="T88" s="237"/>
      <c r="V88" s="237"/>
      <c r="W88" s="237"/>
    </row>
    <row r="89" spans="1:25" ht="15.75">
      <c r="A89" s="287">
        <v>356</v>
      </c>
      <c r="B89" s="155"/>
      <c r="C89" s="146">
        <v>2502</v>
      </c>
      <c r="D89" s="537" t="s">
        <v>393</v>
      </c>
      <c r="E89" s="528"/>
      <c r="F89" s="531"/>
      <c r="G89" s="587"/>
      <c r="H89" s="811"/>
      <c r="I89" s="587">
        <f>F89+G89+H89</f>
        <v>0</v>
      </c>
      <c r="J89" s="243">
        <f t="shared" si="3"/>
      </c>
      <c r="K89" s="271"/>
      <c r="N89" s="237"/>
      <c r="O89" s="237"/>
      <c r="P89" s="245"/>
      <c r="S89" s="237"/>
      <c r="T89" s="237"/>
      <c r="V89" s="237"/>
      <c r="W89" s="237"/>
      <c r="Y89" s="274"/>
    </row>
    <row r="90" spans="1:25" s="274" customFormat="1" ht="15.75">
      <c r="A90" s="289">
        <v>360</v>
      </c>
      <c r="B90" s="143">
        <v>2600</v>
      </c>
      <c r="C90" s="969" t="s">
        <v>394</v>
      </c>
      <c r="D90" s="969"/>
      <c r="E90" s="548"/>
      <c r="F90" s="353"/>
      <c r="G90" s="279"/>
      <c r="H90" s="810"/>
      <c r="I90" s="587">
        <f>F90+G90+H90</f>
        <v>0</v>
      </c>
      <c r="J90" s="243">
        <f t="shared" si="3"/>
      </c>
      <c r="K90" s="271"/>
      <c r="P90" s="245"/>
      <c r="Y90" s="237"/>
    </row>
    <row r="91" spans="1:25" s="274" customFormat="1" ht="15.75">
      <c r="A91" s="289">
        <v>370</v>
      </c>
      <c r="B91" s="143">
        <v>2700</v>
      </c>
      <c r="C91" s="913" t="s">
        <v>395</v>
      </c>
      <c r="D91" s="913"/>
      <c r="E91" s="532">
        <f>SUM(E92:E104)</f>
        <v>0</v>
      </c>
      <c r="F91" s="353">
        <f>SUM(F92:F104)</f>
        <v>0</v>
      </c>
      <c r="G91" s="279">
        <f>SUM(G92:G104)</f>
        <v>0</v>
      </c>
      <c r="H91" s="810">
        <f>SUM(H92:H104)</f>
        <v>0</v>
      </c>
      <c r="I91" s="279">
        <f>SUM(I92:I104)</f>
        <v>0</v>
      </c>
      <c r="J91" s="243">
        <f t="shared" si="3"/>
      </c>
      <c r="K91" s="271"/>
      <c r="P91" s="245"/>
      <c r="Y91" s="237"/>
    </row>
    <row r="92" spans="1:25" ht="15.75">
      <c r="A92" s="290">
        <v>375</v>
      </c>
      <c r="B92" s="139"/>
      <c r="C92" s="148">
        <v>2701</v>
      </c>
      <c r="D92" s="141" t="s">
        <v>396</v>
      </c>
      <c r="E92" s="528"/>
      <c r="F92" s="277"/>
      <c r="G92" s="272"/>
      <c r="H92" s="811"/>
      <c r="I92" s="587">
        <f aca="true" t="shared" si="4" ref="I92:I104">F92+G92+H92</f>
        <v>0</v>
      </c>
      <c r="J92" s="243">
        <f t="shared" si="3"/>
      </c>
      <c r="K92" s="271"/>
      <c r="N92" s="237"/>
      <c r="O92" s="237"/>
      <c r="P92" s="245"/>
      <c r="S92" s="237"/>
      <c r="T92" s="237"/>
      <c r="V92" s="237"/>
      <c r="W92" s="237"/>
      <c r="Y92" s="274"/>
    </row>
    <row r="93" spans="1:25" ht="15.75">
      <c r="A93" s="290">
        <v>380</v>
      </c>
      <c r="B93" s="139"/>
      <c r="C93" s="140" t="s">
        <v>397</v>
      </c>
      <c r="D93" s="142" t="s">
        <v>398</v>
      </c>
      <c r="E93" s="528"/>
      <c r="F93" s="277"/>
      <c r="G93" s="272"/>
      <c r="H93" s="811"/>
      <c r="I93" s="587">
        <f t="shared" si="4"/>
        <v>0</v>
      </c>
      <c r="J93" s="243">
        <f t="shared" si="3"/>
      </c>
      <c r="K93" s="271"/>
      <c r="N93" s="237"/>
      <c r="O93" s="237"/>
      <c r="P93" s="245"/>
      <c r="S93" s="237"/>
      <c r="T93" s="237"/>
      <c r="V93" s="237"/>
      <c r="W93" s="237"/>
      <c r="Y93" s="274"/>
    </row>
    <row r="94" spans="1:23" ht="15.75">
      <c r="A94" s="290">
        <v>385</v>
      </c>
      <c r="B94" s="139"/>
      <c r="C94" s="140" t="s">
        <v>399</v>
      </c>
      <c r="D94" s="142" t="s">
        <v>400</v>
      </c>
      <c r="E94" s="528"/>
      <c r="F94" s="277"/>
      <c r="G94" s="272"/>
      <c r="H94" s="811"/>
      <c r="I94" s="587">
        <f t="shared" si="4"/>
        <v>0</v>
      </c>
      <c r="J94" s="243">
        <f t="shared" si="3"/>
      </c>
      <c r="K94" s="271"/>
      <c r="N94" s="237"/>
      <c r="O94" s="237"/>
      <c r="P94" s="245"/>
      <c r="S94" s="237"/>
      <c r="T94" s="237"/>
      <c r="V94" s="237"/>
      <c r="W94" s="237"/>
    </row>
    <row r="95" spans="1:23" ht="15.75">
      <c r="A95" s="290">
        <v>390</v>
      </c>
      <c r="B95" s="157"/>
      <c r="C95" s="140">
        <v>2704</v>
      </c>
      <c r="D95" s="142" t="s">
        <v>401</v>
      </c>
      <c r="E95" s="528"/>
      <c r="F95" s="277"/>
      <c r="G95" s="272"/>
      <c r="H95" s="811"/>
      <c r="I95" s="587">
        <f t="shared" si="4"/>
        <v>0</v>
      </c>
      <c r="J95" s="243">
        <f t="shared" si="3"/>
      </c>
      <c r="K95" s="271"/>
      <c r="N95" s="237"/>
      <c r="O95" s="237"/>
      <c r="P95" s="245"/>
      <c r="S95" s="237"/>
      <c r="T95" s="237"/>
      <c r="V95" s="237"/>
      <c r="W95" s="237"/>
    </row>
    <row r="96" spans="1:23" ht="22.5" customHeight="1">
      <c r="A96" s="290">
        <v>395</v>
      </c>
      <c r="B96" s="139"/>
      <c r="C96" s="140" t="s">
        <v>402</v>
      </c>
      <c r="D96" s="142" t="s">
        <v>403</v>
      </c>
      <c r="E96" s="528"/>
      <c r="F96" s="277"/>
      <c r="G96" s="272"/>
      <c r="H96" s="811"/>
      <c r="I96" s="587">
        <f t="shared" si="4"/>
        <v>0</v>
      </c>
      <c r="J96" s="243">
        <f t="shared" si="3"/>
      </c>
      <c r="K96" s="271"/>
      <c r="N96" s="237"/>
      <c r="O96" s="237"/>
      <c r="P96" s="245"/>
      <c r="S96" s="237"/>
      <c r="T96" s="237"/>
      <c r="V96" s="237"/>
      <c r="W96" s="237"/>
    </row>
    <row r="97" spans="1:23" ht="15.75">
      <c r="A97" s="290">
        <v>400</v>
      </c>
      <c r="B97" s="144"/>
      <c r="C97" s="140">
        <v>2706</v>
      </c>
      <c r="D97" s="142" t="s">
        <v>404</v>
      </c>
      <c r="E97" s="528"/>
      <c r="F97" s="277"/>
      <c r="G97" s="272"/>
      <c r="H97" s="811"/>
      <c r="I97" s="587">
        <f t="shared" si="4"/>
        <v>0</v>
      </c>
      <c r="J97" s="243">
        <f t="shared" si="3"/>
      </c>
      <c r="K97" s="271"/>
      <c r="N97" s="237"/>
      <c r="O97" s="237"/>
      <c r="P97" s="245"/>
      <c r="S97" s="237"/>
      <c r="T97" s="237"/>
      <c r="V97" s="237"/>
      <c r="W97" s="237"/>
    </row>
    <row r="98" spans="1:23" ht="15.75">
      <c r="A98" s="290">
        <v>405</v>
      </c>
      <c r="B98" s="139"/>
      <c r="C98" s="140" t="s">
        <v>405</v>
      </c>
      <c r="D98" s="142" t="s">
        <v>406</v>
      </c>
      <c r="E98" s="528"/>
      <c r="F98" s="277"/>
      <c r="G98" s="272"/>
      <c r="H98" s="811"/>
      <c r="I98" s="587">
        <f t="shared" si="4"/>
        <v>0</v>
      </c>
      <c r="J98" s="243">
        <f t="shared" si="3"/>
      </c>
      <c r="K98" s="271"/>
      <c r="N98" s="237"/>
      <c r="O98" s="237"/>
      <c r="P98" s="245"/>
      <c r="S98" s="237"/>
      <c r="T98" s="237"/>
      <c r="V98" s="237"/>
      <c r="W98" s="237"/>
    </row>
    <row r="99" spans="1:23" ht="15.75">
      <c r="A99" s="290">
        <v>410</v>
      </c>
      <c r="B99" s="144"/>
      <c r="C99" s="140" t="s">
        <v>407</v>
      </c>
      <c r="D99" s="142" t="s">
        <v>1133</v>
      </c>
      <c r="E99" s="528"/>
      <c r="F99" s="531"/>
      <c r="G99" s="272"/>
      <c r="H99" s="811"/>
      <c r="I99" s="587">
        <f t="shared" si="4"/>
        <v>0</v>
      </c>
      <c r="J99" s="243">
        <f t="shared" si="3"/>
      </c>
      <c r="K99" s="271"/>
      <c r="N99" s="237"/>
      <c r="O99" s="237"/>
      <c r="P99" s="245"/>
      <c r="S99" s="237"/>
      <c r="T99" s="237"/>
      <c r="V99" s="237"/>
      <c r="W99" s="237"/>
    </row>
    <row r="100" spans="1:23" ht="15.75">
      <c r="A100" s="290">
        <v>420</v>
      </c>
      <c r="B100" s="139"/>
      <c r="C100" s="140" t="s">
        <v>1134</v>
      </c>
      <c r="D100" s="142" t="s">
        <v>1135</v>
      </c>
      <c r="E100" s="528"/>
      <c r="F100" s="531"/>
      <c r="G100" s="272"/>
      <c r="H100" s="811"/>
      <c r="I100" s="587">
        <f t="shared" si="4"/>
        <v>0</v>
      </c>
      <c r="J100" s="243">
        <f t="shared" si="3"/>
      </c>
      <c r="K100" s="271"/>
      <c r="N100" s="237"/>
      <c r="O100" s="237"/>
      <c r="P100" s="245"/>
      <c r="S100" s="237"/>
      <c r="T100" s="237"/>
      <c r="V100" s="237"/>
      <c r="W100" s="237"/>
    </row>
    <row r="101" spans="1:23" ht="15.75">
      <c r="A101" s="290">
        <v>425</v>
      </c>
      <c r="B101" s="139"/>
      <c r="C101" s="140" t="s">
        <v>1136</v>
      </c>
      <c r="D101" s="142" t="s">
        <v>1137</v>
      </c>
      <c r="E101" s="528"/>
      <c r="F101" s="531"/>
      <c r="G101" s="272"/>
      <c r="H101" s="811"/>
      <c r="I101" s="587">
        <f t="shared" si="4"/>
        <v>0</v>
      </c>
      <c r="J101" s="243">
        <f t="shared" si="3"/>
      </c>
      <c r="K101" s="271"/>
      <c r="N101" s="237"/>
      <c r="O101" s="237"/>
      <c r="P101" s="245"/>
      <c r="S101" s="237"/>
      <c r="T101" s="237"/>
      <c r="V101" s="237"/>
      <c r="W101" s="237"/>
    </row>
    <row r="102" spans="1:23" ht="15.75">
      <c r="A102" s="290">
        <v>430</v>
      </c>
      <c r="B102" s="139"/>
      <c r="C102" s="140" t="s">
        <v>1138</v>
      </c>
      <c r="D102" s="142" t="s">
        <v>1139</v>
      </c>
      <c r="E102" s="528"/>
      <c r="F102" s="277"/>
      <c r="G102" s="272"/>
      <c r="H102" s="811"/>
      <c r="I102" s="587">
        <f t="shared" si="4"/>
        <v>0</v>
      </c>
      <c r="J102" s="243">
        <f t="shared" si="3"/>
      </c>
      <c r="K102" s="271"/>
      <c r="N102" s="237"/>
      <c r="O102" s="237"/>
      <c r="P102" s="245"/>
      <c r="S102" s="237"/>
      <c r="T102" s="237"/>
      <c r="V102" s="237"/>
      <c r="W102" s="237"/>
    </row>
    <row r="103" spans="1:23" ht="15.75">
      <c r="A103" s="291">
        <v>436</v>
      </c>
      <c r="B103" s="139"/>
      <c r="C103" s="140" t="s">
        <v>1140</v>
      </c>
      <c r="D103" s="158" t="s">
        <v>1141</v>
      </c>
      <c r="E103" s="528"/>
      <c r="F103" s="277"/>
      <c r="G103" s="272"/>
      <c r="H103" s="811"/>
      <c r="I103" s="587">
        <f t="shared" si="4"/>
        <v>0</v>
      </c>
      <c r="J103" s="243">
        <f t="shared" si="3"/>
      </c>
      <c r="K103" s="271"/>
      <c r="N103" s="237"/>
      <c r="O103" s="237"/>
      <c r="P103" s="245"/>
      <c r="S103" s="237"/>
      <c r="T103" s="237"/>
      <c r="V103" s="237"/>
      <c r="W103" s="237"/>
    </row>
    <row r="104" spans="1:23" ht="15.75">
      <c r="A104" s="290">
        <v>440</v>
      </c>
      <c r="B104" s="139"/>
      <c r="C104" s="146" t="s">
        <v>1142</v>
      </c>
      <c r="D104" s="159" t="s">
        <v>1143</v>
      </c>
      <c r="E104" s="528"/>
      <c r="F104" s="531"/>
      <c r="G104" s="272"/>
      <c r="H104" s="811"/>
      <c r="I104" s="587">
        <f t="shared" si="4"/>
        <v>0</v>
      </c>
      <c r="J104" s="243">
        <f t="shared" si="3"/>
      </c>
      <c r="K104" s="271"/>
      <c r="N104" s="237"/>
      <c r="O104" s="237"/>
      <c r="P104" s="245"/>
      <c r="S104" s="237"/>
      <c r="T104" s="237"/>
      <c r="V104" s="237"/>
      <c r="W104" s="237"/>
    </row>
    <row r="105" spans="1:25" s="274" customFormat="1" ht="15.75">
      <c r="A105" s="289">
        <v>445</v>
      </c>
      <c r="B105" s="143">
        <v>2800</v>
      </c>
      <c r="C105" s="943" t="s">
        <v>1144</v>
      </c>
      <c r="D105" s="943"/>
      <c r="E105" s="532">
        <f>+E106+E107+E108</f>
        <v>0</v>
      </c>
      <c r="F105" s="353">
        <f>+F106+F107+F108</f>
        <v>0</v>
      </c>
      <c r="G105" s="279">
        <f>+G106+G107+G108</f>
        <v>0</v>
      </c>
      <c r="H105" s="810">
        <f>+H106+H107+H108</f>
        <v>0</v>
      </c>
      <c r="I105" s="279">
        <f>SUM(I106:I108)</f>
        <v>0</v>
      </c>
      <c r="J105" s="243">
        <f t="shared" si="3"/>
      </c>
      <c r="K105" s="271"/>
      <c r="P105" s="245"/>
      <c r="Y105" s="237"/>
    </row>
    <row r="106" spans="1:23" ht="32.25" customHeight="1">
      <c r="A106" s="290">
        <v>450</v>
      </c>
      <c r="B106" s="139"/>
      <c r="C106" s="140">
        <v>2801</v>
      </c>
      <c r="D106" s="151" t="s">
        <v>1145</v>
      </c>
      <c r="E106" s="528"/>
      <c r="F106" s="531"/>
      <c r="G106" s="272"/>
      <c r="H106" s="811"/>
      <c r="I106" s="587">
        <f>F106+G106+H106</f>
        <v>0</v>
      </c>
      <c r="J106" s="243">
        <f t="shared" si="3"/>
      </c>
      <c r="K106" s="271"/>
      <c r="N106" s="237"/>
      <c r="O106" s="237"/>
      <c r="P106" s="245"/>
      <c r="S106" s="237"/>
      <c r="T106" s="237"/>
      <c r="V106" s="237"/>
      <c r="W106" s="237"/>
    </row>
    <row r="107" spans="1:25" ht="23.25" customHeight="1">
      <c r="A107" s="290">
        <v>455</v>
      </c>
      <c r="B107" s="139"/>
      <c r="C107" s="140">
        <v>2802</v>
      </c>
      <c r="D107" s="154" t="s">
        <v>1146</v>
      </c>
      <c r="E107" s="528"/>
      <c r="F107" s="531"/>
      <c r="G107" s="272"/>
      <c r="H107" s="811"/>
      <c r="I107" s="587">
        <f>F107+G107+H107</f>
        <v>0</v>
      </c>
      <c r="J107" s="243">
        <f t="shared" si="3"/>
      </c>
      <c r="K107" s="271"/>
      <c r="N107" s="237"/>
      <c r="O107" s="237"/>
      <c r="P107" s="245"/>
      <c r="S107" s="237"/>
      <c r="T107" s="237"/>
      <c r="V107" s="237"/>
      <c r="W107" s="237"/>
      <c r="Y107" s="274"/>
    </row>
    <row r="108" spans="1:25" ht="23.25" customHeight="1">
      <c r="A108" s="290">
        <v>455</v>
      </c>
      <c r="B108" s="139"/>
      <c r="C108" s="146">
        <v>2809</v>
      </c>
      <c r="D108" s="624" t="s">
        <v>496</v>
      </c>
      <c r="E108" s="528"/>
      <c r="F108" s="531"/>
      <c r="G108" s="272"/>
      <c r="H108" s="811"/>
      <c r="I108" s="587">
        <f>F108+G108+H108</f>
        <v>0</v>
      </c>
      <c r="J108" s="243">
        <f t="shared" si="3"/>
      </c>
      <c r="K108" s="271"/>
      <c r="N108" s="237"/>
      <c r="O108" s="237"/>
      <c r="P108" s="245"/>
      <c r="S108" s="237"/>
      <c r="T108" s="237"/>
      <c r="V108" s="237"/>
      <c r="W108" s="237"/>
      <c r="Y108" s="274"/>
    </row>
    <row r="109" spans="1:25" s="274" customFormat="1" ht="15.75">
      <c r="A109" s="289">
        <v>470</v>
      </c>
      <c r="B109" s="143">
        <v>3600</v>
      </c>
      <c r="C109" s="913" t="s">
        <v>1147</v>
      </c>
      <c r="D109" s="913"/>
      <c r="E109" s="532">
        <f>SUM(E110:E114)</f>
        <v>0</v>
      </c>
      <c r="F109" s="353">
        <f>SUM(F110:F114)</f>
        <v>0</v>
      </c>
      <c r="G109" s="279">
        <f>SUM(G110:G114)</f>
        <v>0</v>
      </c>
      <c r="H109" s="810">
        <f>SUM(H110:H114)</f>
        <v>0</v>
      </c>
      <c r="I109" s="279">
        <f>SUM(I110:I114)</f>
        <v>0</v>
      </c>
      <c r="J109" s="243">
        <f t="shared" si="3"/>
      </c>
      <c r="K109" s="271"/>
      <c r="P109" s="245"/>
      <c r="Y109" s="237"/>
    </row>
    <row r="110" spans="1:23" ht="23.25" customHeight="1">
      <c r="A110" s="290">
        <v>475</v>
      </c>
      <c r="B110" s="139"/>
      <c r="C110" s="140">
        <v>3601</v>
      </c>
      <c r="D110" s="151" t="s">
        <v>1148</v>
      </c>
      <c r="E110" s="528"/>
      <c r="F110" s="531"/>
      <c r="G110" s="272"/>
      <c r="H110" s="811"/>
      <c r="I110" s="587">
        <f>F110+G110+H110</f>
        <v>0</v>
      </c>
      <c r="J110" s="243">
        <f t="shared" si="3"/>
      </c>
      <c r="K110" s="271"/>
      <c r="N110" s="237"/>
      <c r="O110" s="237"/>
      <c r="P110" s="245"/>
      <c r="S110" s="237"/>
      <c r="T110" s="237"/>
      <c r="V110" s="237"/>
      <c r="W110" s="237"/>
    </row>
    <row r="111" spans="1:25" ht="15.75">
      <c r="A111" s="290">
        <v>480</v>
      </c>
      <c r="B111" s="139"/>
      <c r="C111" s="140">
        <v>3611</v>
      </c>
      <c r="D111" s="142" t="s">
        <v>1149</v>
      </c>
      <c r="E111" s="528"/>
      <c r="F111" s="531"/>
      <c r="G111" s="272"/>
      <c r="H111" s="811"/>
      <c r="I111" s="587">
        <f>F111+G111+H111</f>
        <v>0</v>
      </c>
      <c r="J111" s="243">
        <f t="shared" si="3"/>
      </c>
      <c r="K111" s="271"/>
      <c r="N111" s="237"/>
      <c r="O111" s="237"/>
      <c r="P111" s="245"/>
      <c r="S111" s="237"/>
      <c r="T111" s="237"/>
      <c r="V111" s="237"/>
      <c r="W111" s="237"/>
      <c r="Y111" s="274"/>
    </row>
    <row r="112" spans="1:23" ht="15.75">
      <c r="A112" s="290">
        <v>485</v>
      </c>
      <c r="B112" s="139"/>
      <c r="C112" s="140">
        <v>3612</v>
      </c>
      <c r="D112" s="142" t="s">
        <v>1150</v>
      </c>
      <c r="E112" s="528"/>
      <c r="F112" s="531"/>
      <c r="G112" s="272"/>
      <c r="H112" s="811"/>
      <c r="I112" s="587">
        <f>F112+G112+H112</f>
        <v>0</v>
      </c>
      <c r="J112" s="243">
        <f t="shared" si="3"/>
      </c>
      <c r="K112" s="271"/>
      <c r="N112" s="237"/>
      <c r="O112" s="237"/>
      <c r="P112" s="245"/>
      <c r="S112" s="237"/>
      <c r="T112" s="237"/>
      <c r="V112" s="237"/>
      <c r="W112" s="237"/>
    </row>
    <row r="113" spans="1:25" s="280" customFormat="1" ht="15.75">
      <c r="A113" s="292"/>
      <c r="B113" s="139"/>
      <c r="C113" s="140">
        <v>3618</v>
      </c>
      <c r="D113" s="142" t="s">
        <v>226</v>
      </c>
      <c r="E113" s="534"/>
      <c r="F113" s="533"/>
      <c r="G113" s="282"/>
      <c r="H113" s="811"/>
      <c r="I113" s="587">
        <f>F113+G113+H113</f>
        <v>0</v>
      </c>
      <c r="J113" s="243">
        <f t="shared" si="3"/>
      </c>
      <c r="K113" s="271"/>
      <c r="P113" s="245"/>
      <c r="Y113" s="237"/>
    </row>
    <row r="114" spans="1:23" ht="15.75">
      <c r="A114" s="290">
        <v>490</v>
      </c>
      <c r="B114" s="139"/>
      <c r="C114" s="140">
        <v>3619</v>
      </c>
      <c r="D114" s="159" t="s">
        <v>1151</v>
      </c>
      <c r="E114" s="528"/>
      <c r="F114" s="531"/>
      <c r="G114" s="272"/>
      <c r="H114" s="811"/>
      <c r="I114" s="587">
        <f>F114+G114+H114</f>
        <v>0</v>
      </c>
      <c r="J114" s="243">
        <f t="shared" si="3"/>
      </c>
      <c r="K114" s="271"/>
      <c r="N114" s="237"/>
      <c r="O114" s="237"/>
      <c r="P114" s="245"/>
      <c r="S114" s="237"/>
      <c r="T114" s="237"/>
      <c r="V114" s="237"/>
      <c r="W114" s="237"/>
    </row>
    <row r="115" spans="1:25" s="274" customFormat="1" ht="15.75">
      <c r="A115" s="289">
        <v>495</v>
      </c>
      <c r="B115" s="143">
        <v>3700</v>
      </c>
      <c r="C115" s="943" t="s">
        <v>1152</v>
      </c>
      <c r="D115" s="943"/>
      <c r="E115" s="532">
        <f>SUM(E116:E118)</f>
        <v>0</v>
      </c>
      <c r="F115" s="353">
        <f>SUM(F116:F118)</f>
        <v>0</v>
      </c>
      <c r="G115" s="279">
        <f>SUM(G116:G118)</f>
        <v>0</v>
      </c>
      <c r="H115" s="810">
        <f>SUM(H116:H118)</f>
        <v>0</v>
      </c>
      <c r="I115" s="279">
        <f>SUM(I116:I118)</f>
        <v>0</v>
      </c>
      <c r="J115" s="243">
        <f t="shared" si="3"/>
      </c>
      <c r="K115" s="271"/>
      <c r="P115" s="245"/>
      <c r="Y115" s="280"/>
    </row>
    <row r="116" spans="1:23" ht="15.75">
      <c r="A116" s="290">
        <v>500</v>
      </c>
      <c r="B116" s="139"/>
      <c r="C116" s="140">
        <v>3701</v>
      </c>
      <c r="D116" s="141" t="s">
        <v>1153</v>
      </c>
      <c r="E116" s="528"/>
      <c r="F116" s="531"/>
      <c r="G116" s="272"/>
      <c r="H116" s="811"/>
      <c r="I116" s="587">
        <f>F116+G116+H116</f>
        <v>0</v>
      </c>
      <c r="J116" s="243">
        <f t="shared" si="3"/>
      </c>
      <c r="K116" s="271"/>
      <c r="N116" s="237"/>
      <c r="O116" s="237"/>
      <c r="P116" s="245"/>
      <c r="S116" s="237"/>
      <c r="T116" s="237"/>
      <c r="V116" s="237"/>
      <c r="W116" s="237"/>
    </row>
    <row r="117" spans="1:25" ht="30">
      <c r="A117" s="290">
        <v>505</v>
      </c>
      <c r="B117" s="139"/>
      <c r="C117" s="140">
        <v>3702</v>
      </c>
      <c r="D117" s="142" t="s">
        <v>1154</v>
      </c>
      <c r="E117" s="528"/>
      <c r="F117" s="531"/>
      <c r="G117" s="272"/>
      <c r="H117" s="811"/>
      <c r="I117" s="587">
        <f>F117+G117+H117</f>
        <v>0</v>
      </c>
      <c r="J117" s="243">
        <f t="shared" si="3"/>
      </c>
      <c r="K117" s="271"/>
      <c r="N117" s="237"/>
      <c r="O117" s="237"/>
      <c r="P117" s="245"/>
      <c r="S117" s="237"/>
      <c r="T117" s="237"/>
      <c r="V117" s="237"/>
      <c r="W117" s="237"/>
      <c r="Y117" s="274"/>
    </row>
    <row r="118" spans="1:23" ht="15.75">
      <c r="A118" s="290">
        <v>510</v>
      </c>
      <c r="B118" s="139"/>
      <c r="C118" s="146">
        <v>3709</v>
      </c>
      <c r="D118" s="150" t="s">
        <v>1155</v>
      </c>
      <c r="E118" s="528"/>
      <c r="F118" s="531"/>
      <c r="G118" s="272"/>
      <c r="H118" s="811"/>
      <c r="I118" s="587">
        <f>F118+G118+H118</f>
        <v>0</v>
      </c>
      <c r="J118" s="243">
        <f t="shared" si="3"/>
      </c>
      <c r="K118" s="271"/>
      <c r="N118" s="237"/>
      <c r="O118" s="237"/>
      <c r="P118" s="245"/>
      <c r="S118" s="237"/>
      <c r="T118" s="237"/>
      <c r="V118" s="237"/>
      <c r="W118" s="237"/>
    </row>
    <row r="119" spans="1:25" s="295" customFormat="1" ht="15.75">
      <c r="A119" s="293">
        <v>515</v>
      </c>
      <c r="B119" s="143">
        <v>4000</v>
      </c>
      <c r="C119" s="160" t="s">
        <v>1156</v>
      </c>
      <c r="D119" s="160"/>
      <c r="E119" s="529">
        <f>SUM(E120:E130)</f>
        <v>0</v>
      </c>
      <c r="F119" s="539">
        <f>SUM(F120:F130)</f>
        <v>0</v>
      </c>
      <c r="G119" s="275">
        <f>SUM(G120:G130)</f>
        <v>0</v>
      </c>
      <c r="H119" s="812">
        <f>SUM(H120:H130)</f>
        <v>0</v>
      </c>
      <c r="I119" s="275">
        <f>SUM(I120:I130)</f>
        <v>0</v>
      </c>
      <c r="J119" s="243">
        <f t="shared" si="3"/>
      </c>
      <c r="K119" s="271"/>
      <c r="L119" s="294"/>
      <c r="M119" s="294"/>
      <c r="N119" s="294"/>
      <c r="O119" s="294"/>
      <c r="P119" s="245"/>
      <c r="W119" s="237"/>
      <c r="X119" s="237"/>
      <c r="Y119" s="237"/>
    </row>
    <row r="120" spans="1:25" s="298" customFormat="1" ht="15.75" customHeight="1">
      <c r="A120" s="296">
        <v>516</v>
      </c>
      <c r="B120" s="139"/>
      <c r="C120" s="140">
        <v>4021</v>
      </c>
      <c r="D120" s="298" t="s">
        <v>1157</v>
      </c>
      <c r="E120" s="528"/>
      <c r="F120" s="531"/>
      <c r="G120" s="272"/>
      <c r="H120" s="811"/>
      <c r="I120" s="587">
        <f aca="true" t="shared" si="5" ref="I120:I132">F120+G120+H120</f>
        <v>0</v>
      </c>
      <c r="J120" s="243">
        <f t="shared" si="3"/>
      </c>
      <c r="K120" s="271"/>
      <c r="L120" s="297"/>
      <c r="M120" s="297"/>
      <c r="N120" s="297"/>
      <c r="O120" s="297"/>
      <c r="P120" s="245"/>
      <c r="W120" s="237"/>
      <c r="X120" s="237"/>
      <c r="Y120" s="237"/>
    </row>
    <row r="121" spans="1:25" s="298" customFormat="1" ht="15.75" customHeight="1">
      <c r="A121" s="296">
        <v>517</v>
      </c>
      <c r="B121" s="139"/>
      <c r="C121" s="140">
        <v>4022</v>
      </c>
      <c r="D121" s="298" t="s">
        <v>1569</v>
      </c>
      <c r="E121" s="528"/>
      <c r="F121" s="531"/>
      <c r="G121" s="272"/>
      <c r="H121" s="811"/>
      <c r="I121" s="587">
        <f t="shared" si="5"/>
        <v>0</v>
      </c>
      <c r="J121" s="243">
        <f t="shared" si="3"/>
      </c>
      <c r="K121" s="271"/>
      <c r="L121" s="297"/>
      <c r="M121" s="297"/>
      <c r="N121" s="297"/>
      <c r="O121" s="297"/>
      <c r="P121" s="245"/>
      <c r="W121" s="237"/>
      <c r="X121" s="237"/>
      <c r="Y121" s="295"/>
    </row>
    <row r="122" spans="1:16" s="298" customFormat="1" ht="15.75" customHeight="1">
      <c r="A122" s="296">
        <v>518</v>
      </c>
      <c r="B122" s="139"/>
      <c r="C122" s="140">
        <v>4023</v>
      </c>
      <c r="D122" s="298" t="s">
        <v>1570</v>
      </c>
      <c r="E122" s="528"/>
      <c r="F122" s="531"/>
      <c r="G122" s="272"/>
      <c r="H122" s="811"/>
      <c r="I122" s="587">
        <f t="shared" si="5"/>
        <v>0</v>
      </c>
      <c r="J122" s="243">
        <f t="shared" si="3"/>
      </c>
      <c r="K122" s="271"/>
      <c r="L122" s="297"/>
      <c r="M122" s="297"/>
      <c r="N122" s="297"/>
      <c r="O122" s="297"/>
      <c r="P122" s="245"/>
    </row>
    <row r="123" spans="1:16" s="298" customFormat="1" ht="15.75" customHeight="1">
      <c r="A123" s="296">
        <v>519</v>
      </c>
      <c r="B123" s="139"/>
      <c r="C123" s="140">
        <v>4024</v>
      </c>
      <c r="D123" s="298" t="s">
        <v>1571</v>
      </c>
      <c r="E123" s="528"/>
      <c r="F123" s="531"/>
      <c r="G123" s="272"/>
      <c r="H123" s="811"/>
      <c r="I123" s="587">
        <f t="shared" si="5"/>
        <v>0</v>
      </c>
      <c r="J123" s="243">
        <f t="shared" si="3"/>
      </c>
      <c r="K123" s="271"/>
      <c r="L123" s="297"/>
      <c r="M123" s="297"/>
      <c r="N123" s="297"/>
      <c r="O123" s="297"/>
      <c r="P123" s="245"/>
    </row>
    <row r="124" spans="1:16" s="298" customFormat="1" ht="15.75" customHeight="1">
      <c r="A124" s="296">
        <v>520</v>
      </c>
      <c r="B124" s="139"/>
      <c r="C124" s="140">
        <v>4025</v>
      </c>
      <c r="D124" s="298" t="s">
        <v>1572</v>
      </c>
      <c r="E124" s="528"/>
      <c r="F124" s="531"/>
      <c r="G124" s="272"/>
      <c r="H124" s="811"/>
      <c r="I124" s="587">
        <f t="shared" si="5"/>
        <v>0</v>
      </c>
      <c r="J124" s="243">
        <f t="shared" si="3"/>
      </c>
      <c r="K124" s="271"/>
      <c r="L124" s="297"/>
      <c r="M124" s="297"/>
      <c r="N124" s="297"/>
      <c r="O124" s="297"/>
      <c r="P124" s="245"/>
    </row>
    <row r="125" spans="1:16" s="298" customFormat="1" ht="15.75" customHeight="1">
      <c r="A125" s="296">
        <v>521</v>
      </c>
      <c r="B125" s="139"/>
      <c r="C125" s="140">
        <v>4026</v>
      </c>
      <c r="D125" s="298" t="s">
        <v>1573</v>
      </c>
      <c r="E125" s="528"/>
      <c r="F125" s="277"/>
      <c r="G125" s="272"/>
      <c r="H125" s="811"/>
      <c r="I125" s="587">
        <f t="shared" si="5"/>
        <v>0</v>
      </c>
      <c r="J125" s="243">
        <f t="shared" si="3"/>
      </c>
      <c r="K125" s="271"/>
      <c r="L125" s="297"/>
      <c r="M125" s="297"/>
      <c r="N125" s="297"/>
      <c r="O125" s="297"/>
      <c r="P125" s="245"/>
    </row>
    <row r="126" spans="1:16" s="298" customFormat="1" ht="15.75" customHeight="1">
      <c r="A126" s="296">
        <v>522</v>
      </c>
      <c r="B126" s="139"/>
      <c r="C126" s="140">
        <v>4029</v>
      </c>
      <c r="D126" s="298" t="s">
        <v>1574</v>
      </c>
      <c r="E126" s="528"/>
      <c r="F126" s="531"/>
      <c r="G126" s="272"/>
      <c r="H126" s="811"/>
      <c r="I126" s="587">
        <f t="shared" si="5"/>
        <v>0</v>
      </c>
      <c r="J126" s="243">
        <f t="shared" si="3"/>
      </c>
      <c r="K126" s="271"/>
      <c r="L126" s="297"/>
      <c r="M126" s="297"/>
      <c r="N126" s="297"/>
      <c r="O126" s="297"/>
      <c r="P126" s="245"/>
    </row>
    <row r="127" spans="1:56" s="303" customFormat="1" ht="15.75" customHeight="1">
      <c r="A127" s="296">
        <v>523</v>
      </c>
      <c r="B127" s="139"/>
      <c r="C127" s="140">
        <v>4030</v>
      </c>
      <c r="D127" s="298" t="s">
        <v>1575</v>
      </c>
      <c r="E127" s="528"/>
      <c r="F127" s="531"/>
      <c r="G127" s="272"/>
      <c r="H127" s="811"/>
      <c r="I127" s="587">
        <f t="shared" si="5"/>
        <v>0</v>
      </c>
      <c r="J127" s="243">
        <f t="shared" si="3"/>
      </c>
      <c r="K127" s="271"/>
      <c r="L127" s="299"/>
      <c r="M127" s="300"/>
      <c r="N127" s="300"/>
      <c r="O127" s="299"/>
      <c r="P127" s="245"/>
      <c r="Q127" s="300"/>
      <c r="R127" s="299"/>
      <c r="S127" s="300"/>
      <c r="T127" s="300"/>
      <c r="U127" s="299"/>
      <c r="V127" s="301"/>
      <c r="W127" s="301"/>
      <c r="X127" s="297"/>
      <c r="Y127" s="298"/>
      <c r="Z127" s="300"/>
      <c r="AA127" s="299"/>
      <c r="AB127" s="300"/>
      <c r="AC127" s="300"/>
      <c r="AD127" s="299"/>
      <c r="AE127" s="300"/>
      <c r="AF127" s="300"/>
      <c r="AG127" s="299"/>
      <c r="AH127" s="300"/>
      <c r="AI127" s="300"/>
      <c r="AJ127" s="299"/>
      <c r="AK127" s="300"/>
      <c r="AL127" s="300"/>
      <c r="AM127" s="302"/>
      <c r="AN127" s="300"/>
      <c r="AO127" s="300"/>
      <c r="AP127" s="299"/>
      <c r="AQ127" s="300"/>
      <c r="AR127" s="300"/>
      <c r="AS127" s="299"/>
      <c r="AT127" s="300"/>
      <c r="AU127" s="299"/>
      <c r="AV127" s="302"/>
      <c r="AW127" s="299"/>
      <c r="AX127" s="299"/>
      <c r="AY127" s="300"/>
      <c r="AZ127" s="300"/>
      <c r="BA127" s="299"/>
      <c r="BB127" s="300"/>
      <c r="BD127" s="300"/>
    </row>
    <row r="128" spans="1:56" s="303" customFormat="1" ht="15.75" customHeight="1">
      <c r="A128" s="296">
        <v>523</v>
      </c>
      <c r="B128" s="139"/>
      <c r="C128" s="140">
        <v>4039</v>
      </c>
      <c r="D128" s="298" t="s">
        <v>497</v>
      </c>
      <c r="E128" s="528"/>
      <c r="F128" s="531"/>
      <c r="G128" s="272"/>
      <c r="H128" s="811"/>
      <c r="I128" s="587">
        <f t="shared" si="5"/>
        <v>0</v>
      </c>
      <c r="J128" s="243">
        <f t="shared" si="3"/>
      </c>
      <c r="K128" s="271"/>
      <c r="L128" s="299"/>
      <c r="M128" s="300"/>
      <c r="N128" s="300"/>
      <c r="O128" s="299"/>
      <c r="P128" s="245"/>
      <c r="Q128" s="300"/>
      <c r="R128" s="299"/>
      <c r="S128" s="300"/>
      <c r="T128" s="300"/>
      <c r="U128" s="299"/>
      <c r="V128" s="301"/>
      <c r="W128" s="301"/>
      <c r="X128" s="297"/>
      <c r="Y128" s="298"/>
      <c r="Z128" s="300"/>
      <c r="AA128" s="299"/>
      <c r="AB128" s="300"/>
      <c r="AC128" s="300"/>
      <c r="AD128" s="299"/>
      <c r="AE128" s="300"/>
      <c r="AF128" s="300"/>
      <c r="AG128" s="299"/>
      <c r="AH128" s="300"/>
      <c r="AI128" s="300"/>
      <c r="AJ128" s="299"/>
      <c r="AK128" s="300"/>
      <c r="AL128" s="300"/>
      <c r="AM128" s="302"/>
      <c r="AN128" s="300"/>
      <c r="AO128" s="300"/>
      <c r="AP128" s="299"/>
      <c r="AQ128" s="300"/>
      <c r="AR128" s="300"/>
      <c r="AS128" s="299"/>
      <c r="AT128" s="300"/>
      <c r="AU128" s="299"/>
      <c r="AV128" s="302"/>
      <c r="AW128" s="299"/>
      <c r="AX128" s="299"/>
      <c r="AY128" s="300"/>
      <c r="AZ128" s="300"/>
      <c r="BA128" s="299"/>
      <c r="BB128" s="300"/>
      <c r="BD128" s="300"/>
    </row>
    <row r="129" spans="1:56" s="303" customFormat="1" ht="15.75" customHeight="1">
      <c r="A129" s="296">
        <v>524</v>
      </c>
      <c r="B129" s="139"/>
      <c r="C129" s="140">
        <v>4040</v>
      </c>
      <c r="D129" s="298" t="s">
        <v>1576</v>
      </c>
      <c r="E129" s="528"/>
      <c r="F129" s="531"/>
      <c r="G129" s="272"/>
      <c r="H129" s="811"/>
      <c r="I129" s="587">
        <f t="shared" si="5"/>
        <v>0</v>
      </c>
      <c r="J129" s="243">
        <f t="shared" si="3"/>
      </c>
      <c r="K129" s="271"/>
      <c r="L129" s="299"/>
      <c r="M129" s="300"/>
      <c r="N129" s="300"/>
      <c r="O129" s="299"/>
      <c r="P129" s="245"/>
      <c r="Q129" s="300"/>
      <c r="R129" s="299"/>
      <c r="S129" s="300"/>
      <c r="T129" s="300"/>
      <c r="U129" s="299"/>
      <c r="V129" s="301"/>
      <c r="W129" s="301"/>
      <c r="X129" s="297"/>
      <c r="Y129" s="298"/>
      <c r="Z129" s="300"/>
      <c r="AA129" s="299"/>
      <c r="AB129" s="300"/>
      <c r="AC129" s="300"/>
      <c r="AD129" s="299"/>
      <c r="AE129" s="300"/>
      <c r="AF129" s="300"/>
      <c r="AG129" s="299"/>
      <c r="AH129" s="300"/>
      <c r="AI129" s="300"/>
      <c r="AJ129" s="299"/>
      <c r="AK129" s="300"/>
      <c r="AL129" s="300"/>
      <c r="AM129" s="302"/>
      <c r="AN129" s="300"/>
      <c r="AO129" s="300"/>
      <c r="AP129" s="299"/>
      <c r="AQ129" s="300"/>
      <c r="AR129" s="300"/>
      <c r="AS129" s="299"/>
      <c r="AT129" s="300"/>
      <c r="AU129" s="299"/>
      <c r="AV129" s="302"/>
      <c r="AW129" s="299"/>
      <c r="AX129" s="299"/>
      <c r="AY129" s="300"/>
      <c r="AZ129" s="300"/>
      <c r="BA129" s="299"/>
      <c r="BB129" s="300"/>
      <c r="BD129" s="300"/>
    </row>
    <row r="130" spans="1:56" s="303" customFormat="1" ht="15.75" customHeight="1">
      <c r="A130" s="296">
        <v>526</v>
      </c>
      <c r="B130" s="139"/>
      <c r="C130" s="140">
        <v>4072</v>
      </c>
      <c r="D130" s="538" t="s">
        <v>1577</v>
      </c>
      <c r="E130" s="528"/>
      <c r="F130" s="531"/>
      <c r="G130" s="272"/>
      <c r="H130" s="811"/>
      <c r="I130" s="587">
        <f t="shared" si="5"/>
        <v>0</v>
      </c>
      <c r="J130" s="243">
        <f t="shared" si="3"/>
      </c>
      <c r="K130" s="271"/>
      <c r="L130" s="299"/>
      <c r="M130" s="300"/>
      <c r="N130" s="300"/>
      <c r="O130" s="299"/>
      <c r="P130" s="245"/>
      <c r="Q130" s="300"/>
      <c r="R130" s="299"/>
      <c r="S130" s="300"/>
      <c r="T130" s="300"/>
      <c r="U130" s="299"/>
      <c r="V130" s="301"/>
      <c r="W130" s="301"/>
      <c r="X130" s="297"/>
      <c r="Y130" s="300"/>
      <c r="Z130" s="300"/>
      <c r="AA130" s="299"/>
      <c r="AB130" s="300"/>
      <c r="AC130" s="300"/>
      <c r="AD130" s="299"/>
      <c r="AE130" s="300"/>
      <c r="AF130" s="300"/>
      <c r="AG130" s="299"/>
      <c r="AH130" s="300"/>
      <c r="AI130" s="300"/>
      <c r="AJ130" s="299"/>
      <c r="AK130" s="300"/>
      <c r="AL130" s="300"/>
      <c r="AM130" s="302"/>
      <c r="AN130" s="300"/>
      <c r="AO130" s="300"/>
      <c r="AP130" s="299"/>
      <c r="AQ130" s="300"/>
      <c r="AR130" s="300"/>
      <c r="AS130" s="299"/>
      <c r="AT130" s="300"/>
      <c r="AU130" s="299"/>
      <c r="AV130" s="302"/>
      <c r="AW130" s="299"/>
      <c r="AX130" s="299"/>
      <c r="AY130" s="300"/>
      <c r="AZ130" s="300"/>
      <c r="BA130" s="299"/>
      <c r="BB130" s="300"/>
      <c r="BD130" s="300"/>
    </row>
    <row r="131" spans="1:25" s="274" customFormat="1" ht="15.75">
      <c r="A131" s="289">
        <v>540</v>
      </c>
      <c r="B131" s="143">
        <v>4100</v>
      </c>
      <c r="C131" s="967" t="s">
        <v>1578</v>
      </c>
      <c r="D131" s="967"/>
      <c r="E131" s="532"/>
      <c r="F131" s="353"/>
      <c r="G131" s="285"/>
      <c r="H131" s="810"/>
      <c r="I131" s="587">
        <f t="shared" si="5"/>
        <v>0</v>
      </c>
      <c r="J131" s="243">
        <f t="shared" si="3"/>
      </c>
      <c r="K131" s="271"/>
      <c r="P131" s="245"/>
      <c r="Y131" s="300"/>
    </row>
    <row r="132" spans="1:25" s="274" customFormat="1" ht="15.75">
      <c r="A132" s="289">
        <v>550</v>
      </c>
      <c r="B132" s="143">
        <v>4200</v>
      </c>
      <c r="C132" s="937" t="s">
        <v>1579</v>
      </c>
      <c r="D132" s="937"/>
      <c r="E132" s="548"/>
      <c r="F132" s="353"/>
      <c r="G132" s="279"/>
      <c r="H132" s="810"/>
      <c r="I132" s="587">
        <f t="shared" si="5"/>
        <v>0</v>
      </c>
      <c r="J132" s="243">
        <f t="shared" si="3"/>
      </c>
      <c r="K132" s="271"/>
      <c r="P132" s="245"/>
      <c r="Y132" s="300"/>
    </row>
    <row r="133" spans="1:16" s="274" customFormat="1" ht="15.75">
      <c r="A133" s="289">
        <v>560</v>
      </c>
      <c r="B133" s="143" t="s">
        <v>1580</v>
      </c>
      <c r="C133" s="913" t="s">
        <v>858</v>
      </c>
      <c r="D133" s="913"/>
      <c r="E133" s="532">
        <f>SUM(E134:E135)</f>
        <v>0</v>
      </c>
      <c r="F133" s="353">
        <f>SUM(F134:F135)</f>
        <v>0</v>
      </c>
      <c r="G133" s="279">
        <f>SUM(G134:G135)</f>
        <v>0</v>
      </c>
      <c r="H133" s="810">
        <f>SUM(H134:H135)</f>
        <v>0</v>
      </c>
      <c r="I133" s="279">
        <f>SUM(I134:I135)</f>
        <v>0</v>
      </c>
      <c r="J133" s="243">
        <f t="shared" si="3"/>
      </c>
      <c r="K133" s="271"/>
      <c r="P133" s="245"/>
    </row>
    <row r="134" spans="1:23" ht="15.75">
      <c r="A134" s="290">
        <v>565</v>
      </c>
      <c r="B134" s="139"/>
      <c r="C134" s="140">
        <v>4501</v>
      </c>
      <c r="D134" s="161" t="s">
        <v>859</v>
      </c>
      <c r="E134" s="528"/>
      <c r="F134" s="531"/>
      <c r="G134" s="272"/>
      <c r="H134" s="811"/>
      <c r="I134" s="587">
        <f>F134+G134+H134</f>
        <v>0</v>
      </c>
      <c r="J134" s="243">
        <f t="shared" si="3"/>
      </c>
      <c r="K134" s="271"/>
      <c r="N134" s="237"/>
      <c r="O134" s="237"/>
      <c r="P134" s="245"/>
      <c r="S134" s="237"/>
      <c r="T134" s="237"/>
      <c r="V134" s="237"/>
      <c r="W134" s="237"/>
    </row>
    <row r="135" spans="1:25" ht="15.75">
      <c r="A135" s="290">
        <v>570</v>
      </c>
      <c r="B135" s="139"/>
      <c r="C135" s="140">
        <v>4503</v>
      </c>
      <c r="D135" s="540" t="s">
        <v>860</v>
      </c>
      <c r="E135" s="528"/>
      <c r="F135" s="531"/>
      <c r="G135" s="272"/>
      <c r="H135" s="811"/>
      <c r="I135" s="587">
        <f>F135+G135+H135</f>
        <v>0</v>
      </c>
      <c r="J135" s="243">
        <f t="shared" si="3"/>
      </c>
      <c r="K135" s="271"/>
      <c r="N135" s="237"/>
      <c r="O135" s="237"/>
      <c r="P135" s="245"/>
      <c r="S135" s="237"/>
      <c r="T135" s="237"/>
      <c r="V135" s="237"/>
      <c r="W135" s="237"/>
      <c r="Y135" s="274"/>
    </row>
    <row r="136" spans="1:25" s="274" customFormat="1" ht="15.75">
      <c r="A136" s="289">
        <v>575</v>
      </c>
      <c r="B136" s="143">
        <v>4600</v>
      </c>
      <c r="C136" s="943" t="s">
        <v>861</v>
      </c>
      <c r="D136" s="943"/>
      <c r="E136" s="532">
        <f>SUM(E137:E144)</f>
        <v>0</v>
      </c>
      <c r="F136" s="353">
        <f>SUM(F137:F144)</f>
        <v>0</v>
      </c>
      <c r="G136" s="279">
        <f>SUM(G137:G144)</f>
        <v>0</v>
      </c>
      <c r="H136" s="810">
        <f>SUM(H137:H144)</f>
        <v>0</v>
      </c>
      <c r="I136" s="279">
        <f>SUM(I137:I144)</f>
        <v>0</v>
      </c>
      <c r="J136" s="243">
        <f t="shared" si="3"/>
      </c>
      <c r="K136" s="271"/>
      <c r="P136" s="245"/>
      <c r="Y136" s="237"/>
    </row>
    <row r="137" spans="1:23" ht="15.75">
      <c r="A137" s="290">
        <v>580</v>
      </c>
      <c r="B137" s="139"/>
      <c r="C137" s="140">
        <v>4610</v>
      </c>
      <c r="D137" s="161" t="s">
        <v>604</v>
      </c>
      <c r="E137" s="528"/>
      <c r="F137" s="531"/>
      <c r="G137" s="272"/>
      <c r="H137" s="811"/>
      <c r="I137" s="587">
        <f aca="true" t="shared" si="6" ref="I137:I144">F137+G137+H137</f>
        <v>0</v>
      </c>
      <c r="J137" s="243">
        <f t="shared" si="3"/>
      </c>
      <c r="K137" s="271"/>
      <c r="N137" s="237"/>
      <c r="O137" s="237"/>
      <c r="P137" s="245"/>
      <c r="S137" s="237"/>
      <c r="T137" s="237"/>
      <c r="V137" s="237"/>
      <c r="W137" s="237"/>
    </row>
    <row r="138" spans="1:25" ht="15.75">
      <c r="A138" s="290">
        <v>585</v>
      </c>
      <c r="B138" s="139"/>
      <c r="C138" s="140">
        <v>4620</v>
      </c>
      <c r="D138" s="162" t="s">
        <v>862</v>
      </c>
      <c r="E138" s="528"/>
      <c r="F138" s="531"/>
      <c r="G138" s="272"/>
      <c r="H138" s="811"/>
      <c r="I138" s="587">
        <f t="shared" si="6"/>
        <v>0</v>
      </c>
      <c r="J138" s="243">
        <f t="shared" si="3"/>
      </c>
      <c r="K138" s="271"/>
      <c r="N138" s="237"/>
      <c r="O138" s="237"/>
      <c r="P138" s="245"/>
      <c r="S138" s="237"/>
      <c r="T138" s="237"/>
      <c r="V138" s="237"/>
      <c r="W138" s="237"/>
      <c r="Y138" s="274"/>
    </row>
    <row r="139" spans="1:23" ht="15.75">
      <c r="A139" s="290">
        <v>590</v>
      </c>
      <c r="B139" s="139"/>
      <c r="C139" s="140">
        <v>4630</v>
      </c>
      <c r="D139" s="162" t="s">
        <v>863</v>
      </c>
      <c r="E139" s="528"/>
      <c r="F139" s="531"/>
      <c r="G139" s="272"/>
      <c r="H139" s="811"/>
      <c r="I139" s="587">
        <f t="shared" si="6"/>
        <v>0</v>
      </c>
      <c r="J139" s="243">
        <f t="shared" si="3"/>
      </c>
      <c r="K139" s="271"/>
      <c r="N139" s="237"/>
      <c r="O139" s="237"/>
      <c r="P139" s="245"/>
      <c r="S139" s="237"/>
      <c r="T139" s="237"/>
      <c r="V139" s="237"/>
      <c r="W139" s="237"/>
    </row>
    <row r="140" spans="1:23" ht="15.75">
      <c r="A140" s="290">
        <v>595</v>
      </c>
      <c r="B140" s="139"/>
      <c r="C140" s="140">
        <v>4640</v>
      </c>
      <c r="D140" s="162" t="s">
        <v>605</v>
      </c>
      <c r="E140" s="528"/>
      <c r="F140" s="531"/>
      <c r="G140" s="272"/>
      <c r="H140" s="811"/>
      <c r="I140" s="587">
        <f t="shared" si="6"/>
        <v>0</v>
      </c>
      <c r="J140" s="243">
        <f t="shared" si="3"/>
      </c>
      <c r="K140" s="271"/>
      <c r="N140" s="237"/>
      <c r="O140" s="237"/>
      <c r="P140" s="245"/>
      <c r="S140" s="237"/>
      <c r="T140" s="237"/>
      <c r="V140" s="237"/>
      <c r="W140" s="237"/>
    </row>
    <row r="141" spans="1:23" ht="15.75">
      <c r="A141" s="290">
        <v>600</v>
      </c>
      <c r="B141" s="139"/>
      <c r="C141" s="140">
        <v>4650</v>
      </c>
      <c r="D141" s="162" t="s">
        <v>864</v>
      </c>
      <c r="E141" s="528"/>
      <c r="F141" s="531"/>
      <c r="G141" s="272"/>
      <c r="H141" s="811"/>
      <c r="I141" s="587">
        <f t="shared" si="6"/>
        <v>0</v>
      </c>
      <c r="J141" s="243">
        <f t="shared" si="3"/>
      </c>
      <c r="K141" s="271"/>
      <c r="N141" s="237"/>
      <c r="O141" s="237"/>
      <c r="P141" s="245"/>
      <c r="S141" s="237"/>
      <c r="T141" s="237"/>
      <c r="V141" s="237"/>
      <c r="W141" s="237"/>
    </row>
    <row r="142" spans="1:23" ht="15.75">
      <c r="A142" s="290">
        <v>605</v>
      </c>
      <c r="B142" s="139"/>
      <c r="C142" s="140">
        <v>4660</v>
      </c>
      <c r="D142" s="162" t="s">
        <v>582</v>
      </c>
      <c r="E142" s="528"/>
      <c r="F142" s="531"/>
      <c r="G142" s="272"/>
      <c r="H142" s="811"/>
      <c r="I142" s="587">
        <f t="shared" si="6"/>
        <v>0</v>
      </c>
      <c r="J142" s="243">
        <f t="shared" si="3"/>
      </c>
      <c r="K142" s="271"/>
      <c r="N142" s="237"/>
      <c r="O142" s="237"/>
      <c r="P142" s="245"/>
      <c r="S142" s="237"/>
      <c r="T142" s="237"/>
      <c r="V142" s="237"/>
      <c r="W142" s="237"/>
    </row>
    <row r="143" spans="1:23" ht="15.75">
      <c r="A143" s="290">
        <v>610</v>
      </c>
      <c r="B143" s="139"/>
      <c r="C143" s="140">
        <v>4670</v>
      </c>
      <c r="D143" s="162" t="s">
        <v>583</v>
      </c>
      <c r="E143" s="528"/>
      <c r="F143" s="531"/>
      <c r="G143" s="272"/>
      <c r="H143" s="811"/>
      <c r="I143" s="587">
        <f t="shared" si="6"/>
        <v>0</v>
      </c>
      <c r="J143" s="243">
        <f t="shared" si="3"/>
      </c>
      <c r="K143" s="271"/>
      <c r="N143" s="237"/>
      <c r="O143" s="237"/>
      <c r="P143" s="245"/>
      <c r="S143" s="237"/>
      <c r="T143" s="237"/>
      <c r="V143" s="237"/>
      <c r="W143" s="237"/>
    </row>
    <row r="144" spans="1:23" ht="16.5" thickBot="1">
      <c r="A144" s="290">
        <v>615</v>
      </c>
      <c r="B144" s="139"/>
      <c r="C144" s="140">
        <v>4680</v>
      </c>
      <c r="D144" s="163" t="s">
        <v>584</v>
      </c>
      <c r="E144" s="542"/>
      <c r="F144" s="541"/>
      <c r="G144" s="304"/>
      <c r="H144" s="813"/>
      <c r="I144" s="587">
        <f t="shared" si="6"/>
        <v>0</v>
      </c>
      <c r="J144" s="243">
        <f t="shared" si="3"/>
      </c>
      <c r="K144" s="271"/>
      <c r="N144" s="237"/>
      <c r="O144" s="237"/>
      <c r="P144" s="245"/>
      <c r="S144" s="237"/>
      <c r="T144" s="237"/>
      <c r="V144" s="237"/>
      <c r="W144" s="237"/>
    </row>
    <row r="145" spans="1:25" s="274" customFormat="1" ht="15.75">
      <c r="A145" s="289">
        <v>575</v>
      </c>
      <c r="B145" s="143">
        <v>4700</v>
      </c>
      <c r="C145" s="943" t="s">
        <v>498</v>
      </c>
      <c r="D145" s="943"/>
      <c r="E145" s="532">
        <f>SUM(E146:E153)</f>
        <v>0</v>
      </c>
      <c r="F145" s="353">
        <f>SUM(F146:F153)</f>
        <v>0</v>
      </c>
      <c r="G145" s="279">
        <f>SUM(G146:G153)</f>
        <v>0</v>
      </c>
      <c r="H145" s="810">
        <f>SUM(H146:H153)</f>
        <v>0</v>
      </c>
      <c r="I145" s="279">
        <f>SUM(I146:I153)</f>
        <v>0</v>
      </c>
      <c r="J145" s="243">
        <f t="shared" si="3"/>
      </c>
      <c r="K145" s="271"/>
      <c r="P145" s="245"/>
      <c r="Y145" s="237"/>
    </row>
    <row r="146" spans="1:23" ht="31.5">
      <c r="A146" s="290">
        <v>580</v>
      </c>
      <c r="B146" s="139"/>
      <c r="C146" s="140">
        <v>4743</v>
      </c>
      <c r="D146" s="161" t="s">
        <v>585</v>
      </c>
      <c r="E146" s="528"/>
      <c r="F146" s="531"/>
      <c r="G146" s="272"/>
      <c r="H146" s="811"/>
      <c r="I146" s="587">
        <f aca="true" t="shared" si="7" ref="I146:I153">F146+G146+H146</f>
        <v>0</v>
      </c>
      <c r="J146" s="243">
        <f t="shared" si="3"/>
      </c>
      <c r="K146" s="271"/>
      <c r="N146" s="237"/>
      <c r="O146" s="237"/>
      <c r="P146" s="245"/>
      <c r="S146" s="237"/>
      <c r="T146" s="237"/>
      <c r="V146" s="237"/>
      <c r="W146" s="237"/>
    </row>
    <row r="147" spans="1:25" ht="31.5">
      <c r="A147" s="290">
        <v>585</v>
      </c>
      <c r="B147" s="139"/>
      <c r="C147" s="140">
        <v>4744</v>
      </c>
      <c r="D147" s="162" t="s">
        <v>586</v>
      </c>
      <c r="E147" s="528"/>
      <c r="F147" s="531"/>
      <c r="G147" s="272"/>
      <c r="H147" s="811"/>
      <c r="I147" s="587">
        <f t="shared" si="7"/>
        <v>0</v>
      </c>
      <c r="J147" s="243">
        <f t="shared" si="3"/>
      </c>
      <c r="K147" s="271"/>
      <c r="N147" s="237"/>
      <c r="O147" s="237"/>
      <c r="P147" s="245"/>
      <c r="S147" s="237"/>
      <c r="T147" s="237"/>
      <c r="V147" s="237"/>
      <c r="W147" s="237"/>
      <c r="Y147" s="274"/>
    </row>
    <row r="148" spans="1:23" ht="31.5">
      <c r="A148" s="290">
        <v>590</v>
      </c>
      <c r="B148" s="139"/>
      <c r="C148" s="140">
        <v>4745</v>
      </c>
      <c r="D148" s="162" t="s">
        <v>587</v>
      </c>
      <c r="E148" s="528"/>
      <c r="F148" s="531"/>
      <c r="G148" s="272"/>
      <c r="H148" s="811"/>
      <c r="I148" s="587">
        <f t="shared" si="7"/>
        <v>0</v>
      </c>
      <c r="J148" s="243">
        <f t="shared" si="3"/>
      </c>
      <c r="K148" s="271"/>
      <c r="N148" s="237"/>
      <c r="O148" s="237"/>
      <c r="P148" s="245"/>
      <c r="S148" s="237"/>
      <c r="T148" s="237"/>
      <c r="V148" s="237"/>
      <c r="W148" s="237"/>
    </row>
    <row r="149" spans="1:23" ht="31.5">
      <c r="A149" s="290">
        <v>595</v>
      </c>
      <c r="B149" s="139"/>
      <c r="C149" s="140">
        <v>4749</v>
      </c>
      <c r="D149" s="162" t="s">
        <v>588</v>
      </c>
      <c r="E149" s="528"/>
      <c r="F149" s="531"/>
      <c r="G149" s="272"/>
      <c r="H149" s="811"/>
      <c r="I149" s="587">
        <f t="shared" si="7"/>
        <v>0</v>
      </c>
      <c r="J149" s="243">
        <f t="shared" si="3"/>
      </c>
      <c r="K149" s="271"/>
      <c r="N149" s="237"/>
      <c r="O149" s="237"/>
      <c r="P149" s="245"/>
      <c r="S149" s="237"/>
      <c r="T149" s="237"/>
      <c r="V149" s="237"/>
      <c r="W149" s="237"/>
    </row>
    <row r="150" spans="1:23" ht="31.5">
      <c r="A150" s="290">
        <v>600</v>
      </c>
      <c r="B150" s="139"/>
      <c r="C150" s="140">
        <v>4751</v>
      </c>
      <c r="D150" s="162" t="s">
        <v>589</v>
      </c>
      <c r="E150" s="528"/>
      <c r="F150" s="531"/>
      <c r="G150" s="272"/>
      <c r="H150" s="811"/>
      <c r="I150" s="587">
        <f t="shared" si="7"/>
        <v>0</v>
      </c>
      <c r="J150" s="243">
        <f t="shared" si="3"/>
      </c>
      <c r="K150" s="271"/>
      <c r="N150" s="237"/>
      <c r="O150" s="237"/>
      <c r="P150" s="245"/>
      <c r="S150" s="237"/>
      <c r="T150" s="237"/>
      <c r="V150" s="237"/>
      <c r="W150" s="237"/>
    </row>
    <row r="151" spans="1:23" ht="31.5">
      <c r="A151" s="290">
        <v>605</v>
      </c>
      <c r="B151" s="139"/>
      <c r="C151" s="140">
        <v>4752</v>
      </c>
      <c r="D151" s="162" t="s">
        <v>590</v>
      </c>
      <c r="E151" s="528"/>
      <c r="F151" s="531"/>
      <c r="G151" s="272"/>
      <c r="H151" s="811"/>
      <c r="I151" s="587">
        <f t="shared" si="7"/>
        <v>0</v>
      </c>
      <c r="J151" s="243">
        <f aca="true" t="shared" si="8" ref="J151:J162">(IF($E151&lt;&gt;0,$J$2,IF($I151&lt;&gt;0,$J$2,"")))</f>
      </c>
      <c r="K151" s="271"/>
      <c r="N151" s="237"/>
      <c r="O151" s="237"/>
      <c r="P151" s="245"/>
      <c r="S151" s="237"/>
      <c r="T151" s="237"/>
      <c r="V151" s="237"/>
      <c r="W151" s="237"/>
    </row>
    <row r="152" spans="1:23" ht="31.5">
      <c r="A152" s="290">
        <v>610</v>
      </c>
      <c r="B152" s="139"/>
      <c r="C152" s="140">
        <v>4753</v>
      </c>
      <c r="D152" s="162" t="s">
        <v>591</v>
      </c>
      <c r="E152" s="528"/>
      <c r="F152" s="531"/>
      <c r="G152" s="272"/>
      <c r="H152" s="811"/>
      <c r="I152" s="587">
        <f t="shared" si="7"/>
        <v>0</v>
      </c>
      <c r="J152" s="243">
        <f t="shared" si="8"/>
      </c>
      <c r="K152" s="271"/>
      <c r="N152" s="237"/>
      <c r="O152" s="237"/>
      <c r="P152" s="245"/>
      <c r="S152" s="237"/>
      <c r="T152" s="237"/>
      <c r="V152" s="237"/>
      <c r="W152" s="237"/>
    </row>
    <row r="153" spans="1:23" ht="32.25" thickBot="1">
      <c r="A153" s="290">
        <v>615</v>
      </c>
      <c r="B153" s="139"/>
      <c r="C153" s="140">
        <v>4759</v>
      </c>
      <c r="D153" s="163" t="s">
        <v>592</v>
      </c>
      <c r="E153" s="542"/>
      <c r="F153" s="541"/>
      <c r="G153" s="304"/>
      <c r="H153" s="813"/>
      <c r="I153" s="587">
        <f t="shared" si="7"/>
        <v>0</v>
      </c>
      <c r="J153" s="243">
        <f t="shared" si="8"/>
      </c>
      <c r="K153" s="271"/>
      <c r="N153" s="237"/>
      <c r="O153" s="237"/>
      <c r="P153" s="245"/>
      <c r="S153" s="237"/>
      <c r="T153" s="237"/>
      <c r="V153" s="237"/>
      <c r="W153" s="237"/>
    </row>
    <row r="154" spans="1:25" s="274" customFormat="1" ht="15.75">
      <c r="A154" s="289">
        <v>575</v>
      </c>
      <c r="B154" s="143">
        <v>4800</v>
      </c>
      <c r="C154" s="943" t="s">
        <v>499</v>
      </c>
      <c r="D154" s="943"/>
      <c r="E154" s="532">
        <f>SUM(E155:E162)</f>
        <v>0</v>
      </c>
      <c r="F154" s="353">
        <f>SUM(F155:F162)</f>
        <v>0</v>
      </c>
      <c r="G154" s="279">
        <f>SUM(G155:G162)</f>
        <v>0</v>
      </c>
      <c r="H154" s="810">
        <f>SUM(H155:H162)</f>
        <v>0</v>
      </c>
      <c r="I154" s="279">
        <f>SUM(I155:I162)</f>
        <v>0</v>
      </c>
      <c r="J154" s="243">
        <f t="shared" si="8"/>
      </c>
      <c r="K154" s="271"/>
      <c r="P154" s="245"/>
      <c r="Y154" s="237"/>
    </row>
    <row r="155" spans="1:23" ht="31.5">
      <c r="A155" s="290">
        <v>580</v>
      </c>
      <c r="B155" s="139"/>
      <c r="C155" s="140">
        <v>4810</v>
      </c>
      <c r="D155" s="161" t="s">
        <v>500</v>
      </c>
      <c r="E155" s="528"/>
      <c r="F155" s="531"/>
      <c r="G155" s="272"/>
      <c r="H155" s="811"/>
      <c r="I155" s="587">
        <f aca="true" t="shared" si="9" ref="I155:I162">F155+G155+H155</f>
        <v>0</v>
      </c>
      <c r="J155" s="243">
        <f t="shared" si="8"/>
      </c>
      <c r="K155" s="271"/>
      <c r="N155" s="237"/>
      <c r="O155" s="237"/>
      <c r="P155" s="245"/>
      <c r="S155" s="237"/>
      <c r="T155" s="237"/>
      <c r="V155" s="237"/>
      <c r="W155" s="237"/>
    </row>
    <row r="156" spans="1:25" ht="31.5">
      <c r="A156" s="290">
        <v>585</v>
      </c>
      <c r="B156" s="139"/>
      <c r="C156" s="140">
        <v>4820</v>
      </c>
      <c r="D156" s="162" t="s">
        <v>501</v>
      </c>
      <c r="E156" s="528"/>
      <c r="F156" s="531"/>
      <c r="G156" s="272"/>
      <c r="H156" s="811"/>
      <c r="I156" s="587">
        <f t="shared" si="9"/>
        <v>0</v>
      </c>
      <c r="J156" s="243">
        <f t="shared" si="8"/>
      </c>
      <c r="K156" s="271"/>
      <c r="N156" s="237"/>
      <c r="O156" s="237"/>
      <c r="P156" s="245"/>
      <c r="S156" s="237"/>
      <c r="T156" s="237"/>
      <c r="V156" s="237"/>
      <c r="W156" s="237"/>
      <c r="Y156" s="274"/>
    </row>
    <row r="157" spans="1:23" ht="31.5">
      <c r="A157" s="290">
        <v>590</v>
      </c>
      <c r="B157" s="139"/>
      <c r="C157" s="140">
        <v>4830</v>
      </c>
      <c r="D157" s="162" t="s">
        <v>502</v>
      </c>
      <c r="E157" s="528"/>
      <c r="F157" s="531"/>
      <c r="G157" s="272"/>
      <c r="H157" s="811"/>
      <c r="I157" s="587">
        <f t="shared" si="9"/>
        <v>0</v>
      </c>
      <c r="J157" s="243">
        <f t="shared" si="8"/>
      </c>
      <c r="K157" s="271"/>
      <c r="N157" s="237"/>
      <c r="O157" s="237"/>
      <c r="P157" s="245"/>
      <c r="S157" s="237"/>
      <c r="T157" s="237"/>
      <c r="V157" s="237"/>
      <c r="W157" s="237"/>
    </row>
    <row r="158" spans="1:23" ht="31.5">
      <c r="A158" s="290">
        <v>595</v>
      </c>
      <c r="B158" s="139"/>
      <c r="C158" s="140">
        <v>4840</v>
      </c>
      <c r="D158" s="162" t="s">
        <v>503</v>
      </c>
      <c r="E158" s="528"/>
      <c r="F158" s="531"/>
      <c r="G158" s="272"/>
      <c r="H158" s="811"/>
      <c r="I158" s="587">
        <f t="shared" si="9"/>
        <v>0</v>
      </c>
      <c r="J158" s="243">
        <f t="shared" si="8"/>
      </c>
      <c r="K158" s="271"/>
      <c r="N158" s="237"/>
      <c r="O158" s="237"/>
      <c r="P158" s="245"/>
      <c r="S158" s="237"/>
      <c r="T158" s="237"/>
      <c r="V158" s="237"/>
      <c r="W158" s="237"/>
    </row>
    <row r="159" spans="1:23" ht="31.5">
      <c r="A159" s="290">
        <v>600</v>
      </c>
      <c r="B159" s="139"/>
      <c r="C159" s="140">
        <v>4850</v>
      </c>
      <c r="D159" s="162" t="s">
        <v>504</v>
      </c>
      <c r="E159" s="528"/>
      <c r="F159" s="531"/>
      <c r="G159" s="272"/>
      <c r="H159" s="811"/>
      <c r="I159" s="587">
        <f t="shared" si="9"/>
        <v>0</v>
      </c>
      <c r="J159" s="243">
        <f t="shared" si="8"/>
      </c>
      <c r="K159" s="271"/>
      <c r="N159" s="237"/>
      <c r="O159" s="237"/>
      <c r="P159" s="245"/>
      <c r="S159" s="237"/>
      <c r="T159" s="237"/>
      <c r="V159" s="237"/>
      <c r="W159" s="237"/>
    </row>
    <row r="160" spans="1:23" ht="31.5">
      <c r="A160" s="290">
        <v>605</v>
      </c>
      <c r="B160" s="139"/>
      <c r="C160" s="140">
        <v>4860</v>
      </c>
      <c r="D160" s="162" t="s">
        <v>505</v>
      </c>
      <c r="E160" s="528"/>
      <c r="F160" s="531"/>
      <c r="G160" s="272"/>
      <c r="H160" s="811"/>
      <c r="I160" s="587">
        <f t="shared" si="9"/>
        <v>0</v>
      </c>
      <c r="J160" s="243">
        <f t="shared" si="8"/>
      </c>
      <c r="K160" s="271"/>
      <c r="N160" s="237"/>
      <c r="O160" s="237"/>
      <c r="P160" s="245"/>
      <c r="S160" s="237"/>
      <c r="T160" s="237"/>
      <c r="V160" s="237"/>
      <c r="W160" s="237"/>
    </row>
    <row r="161" spans="1:23" ht="31.5">
      <c r="A161" s="290">
        <v>610</v>
      </c>
      <c r="B161" s="139"/>
      <c r="C161" s="140">
        <v>4870</v>
      </c>
      <c r="D161" s="162" t="s">
        <v>506</v>
      </c>
      <c r="E161" s="528"/>
      <c r="F161" s="531"/>
      <c r="G161" s="272"/>
      <c r="H161" s="811"/>
      <c r="I161" s="587">
        <f t="shared" si="9"/>
        <v>0</v>
      </c>
      <c r="J161" s="243">
        <f t="shared" si="8"/>
      </c>
      <c r="K161" s="271"/>
      <c r="N161" s="237"/>
      <c r="O161" s="237"/>
      <c r="P161" s="245"/>
      <c r="S161" s="237"/>
      <c r="T161" s="237"/>
      <c r="V161" s="237"/>
      <c r="W161" s="237"/>
    </row>
    <row r="162" spans="1:23" ht="32.25" thickBot="1">
      <c r="A162" s="290">
        <v>615</v>
      </c>
      <c r="B162" s="139"/>
      <c r="C162" s="140">
        <v>4880</v>
      </c>
      <c r="D162" s="163" t="s">
        <v>507</v>
      </c>
      <c r="E162" s="542"/>
      <c r="F162" s="541"/>
      <c r="G162" s="304"/>
      <c r="H162" s="813"/>
      <c r="I162" s="587">
        <f t="shared" si="9"/>
        <v>0</v>
      </c>
      <c r="J162" s="243">
        <f t="shared" si="8"/>
      </c>
      <c r="K162" s="271"/>
      <c r="N162" s="237"/>
      <c r="O162" s="237"/>
      <c r="P162" s="245"/>
      <c r="S162" s="237"/>
      <c r="T162" s="237"/>
      <c r="V162" s="237"/>
      <c r="W162" s="237"/>
    </row>
    <row r="163" spans="1:25" s="249" customFormat="1" ht="16.5" thickBot="1">
      <c r="A163" s="305">
        <v>620</v>
      </c>
      <c r="B163" s="164"/>
      <c r="C163" s="165" t="s">
        <v>1581</v>
      </c>
      <c r="D163" s="306" t="s">
        <v>1582</v>
      </c>
      <c r="E163" s="307">
        <f>SUM(E22,E28,E33,E39,E44,E49,E55,E58,E61,E62,E69,E70,E71,E72,E87,E90,E91,E105,E109,E115,E119,E131,E132,E133,E136,E145,E154)</f>
        <v>0</v>
      </c>
      <c r="F163" s="307">
        <f>SUM(F22,F28,F33,F39,F44,F49,F55,F58,F61,F62,F69,F70,F71,F72,F87,F90,F91,F105,F109,F115,F119,F131,F132,F133,F136,F145,F154)</f>
        <v>0</v>
      </c>
      <c r="G163" s="307">
        <f>SUM(G22,G28,G33,G39,G44,G49,G55,G58,G61,G62,G69,G70,G71,G72,G87,G90,G91,G105,G109,G115,G119,G131,G132,G133,G136,G145,G154)</f>
        <v>0</v>
      </c>
      <c r="H163" s="814">
        <f>SUM(H22,H28,H33,H39,H44,H49,H55,H58,H61,H62,H69,H70,H71,H72,H87,H90,H91,H105,H109,H115,H119,H131,H132,H133,H136,H145,H154)</f>
        <v>0</v>
      </c>
      <c r="I163" s="307">
        <f>SUM(I22,I28,I33,I39,I44,I49,I55,I58,I61,I62,I69,I70,I71,I72,I87,I90,I91,I105,I109,I115,I119,I131,I132,I133,I136,I145,I154)</f>
        <v>0</v>
      </c>
      <c r="J163" s="243">
        <v>1</v>
      </c>
      <c r="K163" s="244"/>
      <c r="P163" s="245"/>
      <c r="Y163" s="237"/>
    </row>
    <row r="164" spans="2:25" s="249" customFormat="1" ht="9" customHeight="1">
      <c r="B164" s="155"/>
      <c r="C164" s="166"/>
      <c r="D164" s="142"/>
      <c r="E164" s="308"/>
      <c r="F164" s="308"/>
      <c r="G164" s="308"/>
      <c r="H164" s="308"/>
      <c r="I164" s="308"/>
      <c r="J164" s="243">
        <v>1</v>
      </c>
      <c r="K164" s="244"/>
      <c r="P164" s="245"/>
      <c r="Y164" s="237"/>
    </row>
    <row r="165" spans="2:16" s="249" customFormat="1" ht="7.5" customHeight="1">
      <c r="B165" s="155"/>
      <c r="C165" s="166"/>
      <c r="D165" s="142"/>
      <c r="E165" s="308"/>
      <c r="F165" s="308"/>
      <c r="G165" s="308"/>
      <c r="H165" s="308"/>
      <c r="I165" s="308"/>
      <c r="J165" s="243">
        <v>1</v>
      </c>
      <c r="K165" s="244"/>
      <c r="P165" s="245"/>
    </row>
    <row r="166" spans="2:16" s="249" customFormat="1" ht="15">
      <c r="B166" s="237"/>
      <c r="C166" s="237"/>
      <c r="D166" s="238"/>
      <c r="E166" s="309"/>
      <c r="F166" s="309"/>
      <c r="G166" s="309"/>
      <c r="H166" s="309"/>
      <c r="I166" s="309"/>
      <c r="J166" s="243">
        <v>1</v>
      </c>
      <c r="K166" s="244"/>
      <c r="P166" s="245"/>
    </row>
    <row r="167" spans="2:16" s="249" customFormat="1" ht="15">
      <c r="B167" s="237"/>
      <c r="D167" s="250"/>
      <c r="E167" s="309"/>
      <c r="F167" s="309"/>
      <c r="G167" s="309"/>
      <c r="H167" s="309"/>
      <c r="I167" s="309"/>
      <c r="J167" s="243">
        <v>1</v>
      </c>
      <c r="K167" s="244"/>
      <c r="P167" s="245"/>
    </row>
    <row r="168" spans="2:16" s="249" customFormat="1" ht="39" customHeight="1">
      <c r="B168" s="907" t="str">
        <f>$B$7</f>
        <v>ТРИМЕСЕЧЕН ОТЧЕТ ЗА СРЕДСТВА ОТ ЕВРОПЕЙСКИ СЪЮЗ НА БЕНЕФИЦИЕНТИ НА РАЗПЛАЩАТЕЛНА АГЕНЦИЯ (РА) КЪМ ДФ ЗЕМЕДЕЛИЕ</v>
      </c>
      <c r="C168" s="908"/>
      <c r="D168" s="908"/>
      <c r="E168" s="309"/>
      <c r="F168" s="309"/>
      <c r="G168" s="309"/>
      <c r="H168" s="309"/>
      <c r="I168" s="309"/>
      <c r="J168" s="243">
        <v>1</v>
      </c>
      <c r="K168" s="244"/>
      <c r="P168" s="245"/>
    </row>
    <row r="169" spans="2:16" s="249" customFormat="1" ht="15">
      <c r="B169" s="237"/>
      <c r="D169" s="250"/>
      <c r="E169" s="310" t="s">
        <v>1064</v>
      </c>
      <c r="F169" s="310" t="s">
        <v>935</v>
      </c>
      <c r="G169" s="309"/>
      <c r="H169" s="309"/>
      <c r="I169" s="309"/>
      <c r="J169" s="243">
        <v>1</v>
      </c>
      <c r="K169" s="244"/>
      <c r="P169" s="245"/>
    </row>
    <row r="170" spans="2:16" s="249" customFormat="1" ht="38.25" customHeight="1">
      <c r="B170" s="909">
        <f>$B$9</f>
        <v>0</v>
      </c>
      <c r="C170" s="908"/>
      <c r="D170" s="908"/>
      <c r="E170" s="311">
        <f>$E$9</f>
        <v>41640</v>
      </c>
      <c r="F170" s="312">
        <f>$F$9</f>
        <v>42004</v>
      </c>
      <c r="G170" s="309"/>
      <c r="H170" s="309"/>
      <c r="I170" s="309"/>
      <c r="J170" s="243">
        <v>1</v>
      </c>
      <c r="K170" s="244"/>
      <c r="P170" s="245"/>
    </row>
    <row r="171" spans="2:16" s="249" customFormat="1" ht="15">
      <c r="B171" s="253" t="str">
        <f>$B$10</f>
        <v>(наименование на разпоредителя с бюджет)</v>
      </c>
      <c r="C171" s="237"/>
      <c r="D171" s="238"/>
      <c r="E171" s="309"/>
      <c r="F171" s="313">
        <f>$F$10</f>
        <v>0</v>
      </c>
      <c r="G171" s="309"/>
      <c r="H171" s="309"/>
      <c r="I171" s="309"/>
      <c r="J171" s="243">
        <v>1</v>
      </c>
      <c r="K171" s="244"/>
      <c r="P171" s="245"/>
    </row>
    <row r="172" spans="2:23" s="249" customFormat="1" ht="12.75" customHeight="1" thickBot="1">
      <c r="B172" s="253"/>
      <c r="C172" s="237"/>
      <c r="D172" s="238"/>
      <c r="E172" s="314"/>
      <c r="F172" s="309"/>
      <c r="G172" s="309"/>
      <c r="H172" s="309"/>
      <c r="I172" s="309"/>
      <c r="J172" s="243">
        <v>1</v>
      </c>
      <c r="K172" s="244"/>
      <c r="L172" s="253"/>
      <c r="M172" s="237"/>
      <c r="N172" s="238"/>
      <c r="O172" s="315"/>
      <c r="P172" s="245"/>
      <c r="Q172" s="253"/>
      <c r="R172" s="237"/>
      <c r="S172" s="238"/>
      <c r="T172" s="315"/>
      <c r="U172" s="237"/>
      <c r="V172" s="238"/>
      <c r="W172" s="315"/>
    </row>
    <row r="173" spans="2:23" s="249" customFormat="1" ht="38.25" customHeight="1" thickBot="1" thickTop="1">
      <c r="B173" s="909" t="str">
        <f>$B$12</f>
        <v>ОБЩИНА ПЛОВДИВ</v>
      </c>
      <c r="C173" s="908"/>
      <c r="D173" s="908"/>
      <c r="E173" s="309" t="s">
        <v>1065</v>
      </c>
      <c r="F173" s="316" t="str">
        <f>$F$12</f>
        <v>6609</v>
      </c>
      <c r="G173" s="309"/>
      <c r="H173" s="309"/>
      <c r="I173" s="309"/>
      <c r="J173" s="243">
        <v>1</v>
      </c>
      <c r="K173" s="244"/>
      <c r="L173" s="909"/>
      <c r="M173" s="908"/>
      <c r="N173" s="908"/>
      <c r="O173" s="315"/>
      <c r="P173" s="245"/>
      <c r="Q173" s="909"/>
      <c r="R173" s="908"/>
      <c r="S173" s="908"/>
      <c r="T173" s="315"/>
      <c r="W173" s="315"/>
    </row>
    <row r="174" spans="2:23" s="249" customFormat="1" ht="16.5" thickBot="1" thickTop="1">
      <c r="B174" s="253" t="str">
        <f>$B$13</f>
        <v>(наименование на първостепенния разпоредител с бюджет)</v>
      </c>
      <c r="C174" s="237"/>
      <c r="D174" s="238"/>
      <c r="E174" s="314" t="s">
        <v>1066</v>
      </c>
      <c r="F174" s="309"/>
      <c r="G174" s="309"/>
      <c r="H174" s="309"/>
      <c r="I174" s="309"/>
      <c r="J174" s="243">
        <v>1</v>
      </c>
      <c r="K174" s="244"/>
      <c r="L174" s="253"/>
      <c r="M174" s="237"/>
      <c r="N174" s="238"/>
      <c r="O174" s="315"/>
      <c r="P174" s="245"/>
      <c r="Q174" s="253"/>
      <c r="R174" s="237"/>
      <c r="S174" s="238"/>
      <c r="T174" s="315"/>
      <c r="U174" s="237"/>
      <c r="V174" s="238"/>
      <c r="W174" s="315"/>
    </row>
    <row r="175" spans="2:23" s="249" customFormat="1" ht="21.75" customHeight="1" thickBot="1" thickTop="1">
      <c r="B175" s="155"/>
      <c r="C175" s="166"/>
      <c r="D175" s="519" t="str">
        <f>$D$17</f>
        <v>Код на сметка :</v>
      </c>
      <c r="E175" s="316">
        <f>$E$17</f>
        <v>42</v>
      </c>
      <c r="F175" s="308"/>
      <c r="G175" s="308"/>
      <c r="H175" s="308"/>
      <c r="I175" s="308"/>
      <c r="J175" s="243">
        <v>1</v>
      </c>
      <c r="K175" s="244"/>
      <c r="L175" s="309"/>
      <c r="M175" s="309"/>
      <c r="N175" s="315"/>
      <c r="O175" s="315"/>
      <c r="P175" s="245"/>
      <c r="Q175" s="309"/>
      <c r="R175" s="309"/>
      <c r="S175" s="315"/>
      <c r="T175" s="315"/>
      <c r="U175" s="309"/>
      <c r="V175" s="315"/>
      <c r="W175" s="315"/>
    </row>
    <row r="176" spans="2:23" s="249" customFormat="1" ht="17.25" thickBot="1" thickTop="1">
      <c r="B176" s="237"/>
      <c r="D176" s="250"/>
      <c r="E176" s="309"/>
      <c r="F176" s="314"/>
      <c r="G176" s="314"/>
      <c r="H176" s="314"/>
      <c r="I176" s="314" t="s">
        <v>1067</v>
      </c>
      <c r="J176" s="243">
        <v>1</v>
      </c>
      <c r="K176" s="244"/>
      <c r="L176" s="317" t="s">
        <v>291</v>
      </c>
      <c r="M176" s="309"/>
      <c r="N176" s="315"/>
      <c r="O176" s="318" t="s">
        <v>1067</v>
      </c>
      <c r="P176" s="245"/>
      <c r="Q176" s="319" t="s">
        <v>292</v>
      </c>
      <c r="R176" s="320"/>
      <c r="S176" s="321"/>
      <c r="T176" s="322"/>
      <c r="U176" s="320"/>
      <c r="V176" s="321"/>
      <c r="W176" s="322" t="s">
        <v>1067</v>
      </c>
    </row>
    <row r="177" spans="2:24" s="249" customFormat="1" ht="31.5" customHeight="1" thickBot="1">
      <c r="B177" s="421"/>
      <c r="C177" s="399"/>
      <c r="D177" s="323" t="s">
        <v>1583</v>
      </c>
      <c r="E177" s="833" t="s">
        <v>221</v>
      </c>
      <c r="F177" s="901" t="s">
        <v>1069</v>
      </c>
      <c r="G177" s="902"/>
      <c r="H177" s="903" t="s">
        <v>1069</v>
      </c>
      <c r="I177" s="904" t="s">
        <v>1069</v>
      </c>
      <c r="J177" s="243">
        <v>1</v>
      </c>
      <c r="K177" s="244"/>
      <c r="L177" s="962" t="s">
        <v>515</v>
      </c>
      <c r="M177" s="962" t="s">
        <v>516</v>
      </c>
      <c r="N177" s="960" t="s">
        <v>517</v>
      </c>
      <c r="O177" s="960" t="s">
        <v>293</v>
      </c>
      <c r="P177" s="244"/>
      <c r="Q177" s="960" t="s">
        <v>518</v>
      </c>
      <c r="R177" s="960" t="s">
        <v>519</v>
      </c>
      <c r="S177" s="960" t="s">
        <v>520</v>
      </c>
      <c r="T177" s="960" t="s">
        <v>294</v>
      </c>
      <c r="U177" s="324" t="s">
        <v>295</v>
      </c>
      <c r="V177" s="324"/>
      <c r="W177" s="325"/>
      <c r="X177" s="965" t="s">
        <v>296</v>
      </c>
    </row>
    <row r="178" spans="2:24" s="249" customFormat="1" ht="44.25" customHeight="1" thickBot="1">
      <c r="B178" s="204" t="s">
        <v>140</v>
      </c>
      <c r="C178" s="756" t="s">
        <v>1070</v>
      </c>
      <c r="D178" s="759" t="s">
        <v>1585</v>
      </c>
      <c r="E178" s="837">
        <f>+E20</f>
        <v>2014</v>
      </c>
      <c r="F178" s="834" t="str">
        <f>+F20</f>
        <v>държавни дейности</v>
      </c>
      <c r="G178" s="834" t="str">
        <f>+G20</f>
        <v>местни дейности</v>
      </c>
      <c r="H178" s="834" t="str">
        <f>+H20</f>
        <v>дофинансиране</v>
      </c>
      <c r="I178" s="837" t="str">
        <f>+I20</f>
        <v>Общо</v>
      </c>
      <c r="J178" s="243">
        <v>1</v>
      </c>
      <c r="K178" s="244"/>
      <c r="L178" s="963"/>
      <c r="M178" s="963"/>
      <c r="N178" s="964"/>
      <c r="O178" s="964"/>
      <c r="P178" s="244"/>
      <c r="Q178" s="961"/>
      <c r="R178" s="961"/>
      <c r="S178" s="961"/>
      <c r="T178" s="961"/>
      <c r="U178" s="328">
        <v>2014</v>
      </c>
      <c r="V178" s="328">
        <v>2015</v>
      </c>
      <c r="W178" s="328" t="s">
        <v>521</v>
      </c>
      <c r="X178" s="966"/>
    </row>
    <row r="179" spans="2:24" s="249" customFormat="1" ht="18.75" thickBot="1">
      <c r="B179" s="757"/>
      <c r="C179" s="329"/>
      <c r="D179" s="330" t="s">
        <v>1584</v>
      </c>
      <c r="E179" s="596" t="s">
        <v>297</v>
      </c>
      <c r="F179" s="596" t="s">
        <v>298</v>
      </c>
      <c r="G179" s="596" t="s">
        <v>1398</v>
      </c>
      <c r="H179" s="596" t="s">
        <v>1399</v>
      </c>
      <c r="I179" s="596" t="s">
        <v>1357</v>
      </c>
      <c r="J179" s="243">
        <v>1</v>
      </c>
      <c r="K179" s="244"/>
      <c r="L179" s="332" t="s">
        <v>299</v>
      </c>
      <c r="M179" s="332" t="s">
        <v>300</v>
      </c>
      <c r="N179" s="333" t="s">
        <v>301</v>
      </c>
      <c r="O179" s="333" t="s">
        <v>302</v>
      </c>
      <c r="P179" s="244"/>
      <c r="Q179" s="334" t="s">
        <v>303</v>
      </c>
      <c r="R179" s="334" t="s">
        <v>304</v>
      </c>
      <c r="S179" s="334" t="s">
        <v>305</v>
      </c>
      <c r="T179" s="334" t="s">
        <v>306</v>
      </c>
      <c r="U179" s="334" t="s">
        <v>1354</v>
      </c>
      <c r="V179" s="334" t="s">
        <v>1355</v>
      </c>
      <c r="W179" s="334" t="s">
        <v>1356</v>
      </c>
      <c r="X179" s="335" t="s">
        <v>1357</v>
      </c>
    </row>
    <row r="180" spans="2:24" s="249" customFormat="1" ht="78.75" customHeight="1" thickBot="1">
      <c r="B180" s="336"/>
      <c r="C180" s="337"/>
      <c r="D180" s="336"/>
      <c r="E180" s="338"/>
      <c r="F180" s="338"/>
      <c r="G180" s="338"/>
      <c r="H180" s="338"/>
      <c r="I180" s="338"/>
      <c r="J180" s="243">
        <v>1</v>
      </c>
      <c r="K180" s="244"/>
      <c r="L180" s="339" t="s">
        <v>1358</v>
      </c>
      <c r="M180" s="339" t="s">
        <v>1358</v>
      </c>
      <c r="N180" s="339" t="s">
        <v>1359</v>
      </c>
      <c r="O180" s="339" t="s">
        <v>1360</v>
      </c>
      <c r="P180" s="340"/>
      <c r="Q180" s="339" t="s">
        <v>1358</v>
      </c>
      <c r="R180" s="339" t="s">
        <v>1358</v>
      </c>
      <c r="S180" s="339" t="s">
        <v>1361</v>
      </c>
      <c r="T180" s="339" t="s">
        <v>1362</v>
      </c>
      <c r="U180" s="339" t="s">
        <v>1358</v>
      </c>
      <c r="V180" s="339" t="s">
        <v>1358</v>
      </c>
      <c r="W180" s="339" t="s">
        <v>1358</v>
      </c>
      <c r="X180" s="341" t="s">
        <v>1363</v>
      </c>
    </row>
    <row r="181" spans="1:25" s="274" customFormat="1" ht="34.5" customHeight="1" thickBot="1">
      <c r="A181" s="289">
        <v>5</v>
      </c>
      <c r="B181" s="167">
        <v>100</v>
      </c>
      <c r="C181" s="970" t="s">
        <v>1586</v>
      </c>
      <c r="D181" s="934"/>
      <c r="E181" s="631">
        <f>SUMIF($B$611:$B$12317,$B181,E$611:E$12317)</f>
        <v>0</v>
      </c>
      <c r="F181" s="632">
        <f>SUMIF($B$611:$B$12317,$B181,F$611:F$12317)</f>
        <v>0</v>
      </c>
      <c r="G181" s="632">
        <f>SUMIF($B$611:$B$12317,$B181,G$611:G$12317)</f>
        <v>0</v>
      </c>
      <c r="H181" s="632">
        <f>SUMIF($B$611:$B$12317,$B181,H$611:H$12317)</f>
        <v>0</v>
      </c>
      <c r="I181" s="632">
        <f>SUMIF($B$611:$B$12317,$B181,I$611:I$12317)</f>
        <v>0</v>
      </c>
      <c r="J181" s="243">
        <f aca="true" t="shared" si="10" ref="J181:J244">(IF($E181&lt;&gt;0,$J$2,IF($I181&lt;&gt;0,$J$2,"")))</f>
      </c>
      <c r="K181" s="271"/>
      <c r="L181" s="633">
        <f>SUMIF($B$611:$B$12317,$B181,L$611:L$12317)</f>
        <v>0</v>
      </c>
      <c r="M181" s="634">
        <f>SUMIF($B$611:$B$12317,$B181,M$611:M$12317)</f>
        <v>0</v>
      </c>
      <c r="N181" s="634">
        <f>SUMIF($B$611:$B$12317,$B181,N$611:N$12317)</f>
        <v>0</v>
      </c>
      <c r="O181" s="634">
        <f>SUMIF($B$611:$B$12317,$B181,O$611:O$12317)</f>
        <v>0</v>
      </c>
      <c r="P181" s="271"/>
      <c r="Q181" s="635">
        <f aca="true" t="shared" si="11" ref="Q181:W181">SUMIF($B$611:$B$12317,$B181,Q$611:Q$12317)</f>
        <v>0</v>
      </c>
      <c r="R181" s="635">
        <f t="shared" si="11"/>
        <v>0</v>
      </c>
      <c r="S181" s="635">
        <f t="shared" si="11"/>
        <v>0</v>
      </c>
      <c r="T181" s="635">
        <f t="shared" si="11"/>
        <v>0</v>
      </c>
      <c r="U181" s="635">
        <f t="shared" si="11"/>
        <v>0</v>
      </c>
      <c r="V181" s="635">
        <f t="shared" si="11"/>
        <v>0</v>
      </c>
      <c r="W181" s="635">
        <f t="shared" si="11"/>
        <v>0</v>
      </c>
      <c r="X181" s="758">
        <f>T181-U181-V181-W181</f>
        <v>0</v>
      </c>
      <c r="Y181" s="249"/>
    </row>
    <row r="182" spans="1:25" ht="19.5" customHeight="1" thickBot="1">
      <c r="A182" s="290">
        <v>10</v>
      </c>
      <c r="B182" s="144"/>
      <c r="C182" s="148">
        <v>101</v>
      </c>
      <c r="D182" s="141" t="s">
        <v>1587</v>
      </c>
      <c r="E182" s="547">
        <f aca="true" t="shared" si="12" ref="E182:I183">SUMIF($C$611:$C$12317,$C182,E$611:E$12317)</f>
        <v>0</v>
      </c>
      <c r="F182" s="277">
        <f t="shared" si="12"/>
        <v>0</v>
      </c>
      <c r="G182" s="277">
        <f t="shared" si="12"/>
        <v>0</v>
      </c>
      <c r="H182" s="277">
        <f t="shared" si="12"/>
        <v>0</v>
      </c>
      <c r="I182" s="277">
        <f t="shared" si="12"/>
        <v>0</v>
      </c>
      <c r="J182" s="243">
        <f t="shared" si="10"/>
      </c>
      <c r="K182" s="271"/>
      <c r="L182" s="350">
        <f aca="true" t="shared" si="13" ref="L182:O183">SUMIF($C$611:$C$12317,$C182,L$611:L$12317)</f>
        <v>0</v>
      </c>
      <c r="M182" s="351">
        <f t="shared" si="13"/>
        <v>0</v>
      </c>
      <c r="N182" s="351">
        <f t="shared" si="13"/>
        <v>0</v>
      </c>
      <c r="O182" s="351">
        <f t="shared" si="13"/>
        <v>0</v>
      </c>
      <c r="P182" s="271"/>
      <c r="Q182" s="352">
        <f aca="true" t="shared" si="14" ref="Q182:W183">SUMIF($C$611:$C$12317,$C182,Q$611:Q$12317)</f>
        <v>0</v>
      </c>
      <c r="R182" s="352">
        <f t="shared" si="14"/>
        <v>0</v>
      </c>
      <c r="S182" s="352">
        <f t="shared" si="14"/>
        <v>0</v>
      </c>
      <c r="T182" s="352">
        <f t="shared" si="14"/>
        <v>0</v>
      </c>
      <c r="U182" s="352">
        <f t="shared" si="14"/>
        <v>0</v>
      </c>
      <c r="V182" s="352">
        <f t="shared" si="14"/>
        <v>0</v>
      </c>
      <c r="W182" s="352">
        <f t="shared" si="14"/>
        <v>0</v>
      </c>
      <c r="X182" s="349">
        <f aca="true" t="shared" si="15" ref="X182:X243">T182-U182-V182-W182</f>
        <v>0</v>
      </c>
      <c r="Y182" s="249"/>
    </row>
    <row r="183" spans="1:25" ht="18.75" thickBot="1">
      <c r="A183" s="290">
        <v>15</v>
      </c>
      <c r="B183" s="144"/>
      <c r="C183" s="140">
        <v>102</v>
      </c>
      <c r="D183" s="142" t="s">
        <v>1588</v>
      </c>
      <c r="E183" s="547">
        <f t="shared" si="12"/>
        <v>0</v>
      </c>
      <c r="F183" s="277">
        <f t="shared" si="12"/>
        <v>0</v>
      </c>
      <c r="G183" s="277">
        <f t="shared" si="12"/>
        <v>0</v>
      </c>
      <c r="H183" s="277">
        <f t="shared" si="12"/>
        <v>0</v>
      </c>
      <c r="I183" s="277">
        <f t="shared" si="12"/>
        <v>0</v>
      </c>
      <c r="J183" s="243">
        <f t="shared" si="10"/>
      </c>
      <c r="K183" s="271"/>
      <c r="L183" s="350">
        <f t="shared" si="13"/>
        <v>0</v>
      </c>
      <c r="M183" s="351">
        <f t="shared" si="13"/>
        <v>0</v>
      </c>
      <c r="N183" s="351">
        <f t="shared" si="13"/>
        <v>0</v>
      </c>
      <c r="O183" s="351">
        <f t="shared" si="13"/>
        <v>0</v>
      </c>
      <c r="P183" s="271"/>
      <c r="Q183" s="352">
        <f t="shared" si="14"/>
        <v>0</v>
      </c>
      <c r="R183" s="352">
        <f t="shared" si="14"/>
        <v>0</v>
      </c>
      <c r="S183" s="352">
        <f t="shared" si="14"/>
        <v>0</v>
      </c>
      <c r="T183" s="352">
        <f t="shared" si="14"/>
        <v>0</v>
      </c>
      <c r="U183" s="352">
        <f t="shared" si="14"/>
        <v>0</v>
      </c>
      <c r="V183" s="352">
        <f t="shared" si="14"/>
        <v>0</v>
      </c>
      <c r="W183" s="352">
        <f t="shared" si="14"/>
        <v>0</v>
      </c>
      <c r="X183" s="349">
        <f t="shared" si="15"/>
        <v>0</v>
      </c>
      <c r="Y183" s="274"/>
    </row>
    <row r="184" spans="1:25" s="274" customFormat="1" ht="18.75" thickBot="1">
      <c r="A184" s="289">
        <v>35</v>
      </c>
      <c r="B184" s="143">
        <v>200</v>
      </c>
      <c r="C184" s="910" t="s">
        <v>1589</v>
      </c>
      <c r="D184" s="910"/>
      <c r="E184" s="637">
        <f>SUMIF($B$611:$B$12317,$B184,E$611:E$12317)</f>
        <v>0</v>
      </c>
      <c r="F184" s="638">
        <f>SUMIF($B$611:$B$12317,$B184,F$611:F$12317)</f>
        <v>0</v>
      </c>
      <c r="G184" s="638">
        <f>SUMIF($B$611:$B$12317,$B184,G$611:G$12317)</f>
        <v>0</v>
      </c>
      <c r="H184" s="638">
        <f>SUMIF($B$611:$B$12317,$B184,H$611:H$12317)</f>
        <v>0</v>
      </c>
      <c r="I184" s="638">
        <f>SUMIF($B$611:$B$12317,$B184,I$611:I$12317)</f>
        <v>0</v>
      </c>
      <c r="J184" s="243">
        <f t="shared" si="10"/>
      </c>
      <c r="K184" s="271"/>
      <c r="L184" s="639">
        <f>SUMIF($B$611:$B$12317,$B184,L$611:L$12317)</f>
        <v>0</v>
      </c>
      <c r="M184" s="640">
        <f>SUMIF($B$611:$B$12317,$B184,M$611:M$12317)</f>
        <v>0</v>
      </c>
      <c r="N184" s="640">
        <f>SUMIF($B$611:$B$12317,$B184,N$611:N$12317)</f>
        <v>0</v>
      </c>
      <c r="O184" s="640">
        <f>SUMIF($B$611:$B$12317,$B184,O$611:O$12317)</f>
        <v>0</v>
      </c>
      <c r="P184" s="271"/>
      <c r="Q184" s="641">
        <f aca="true" t="shared" si="16" ref="Q184:W184">SUMIF($B$611:$B$12317,$B184,Q$611:Q$12317)</f>
        <v>0</v>
      </c>
      <c r="R184" s="641">
        <f t="shared" si="16"/>
        <v>0</v>
      </c>
      <c r="S184" s="641">
        <f t="shared" si="16"/>
        <v>0</v>
      </c>
      <c r="T184" s="641">
        <f t="shared" si="16"/>
        <v>0</v>
      </c>
      <c r="U184" s="641">
        <f t="shared" si="16"/>
        <v>0</v>
      </c>
      <c r="V184" s="641">
        <f t="shared" si="16"/>
        <v>0</v>
      </c>
      <c r="W184" s="641">
        <f t="shared" si="16"/>
        <v>0</v>
      </c>
      <c r="X184" s="636">
        <f t="shared" si="15"/>
        <v>0</v>
      </c>
      <c r="Y184" s="237"/>
    </row>
    <row r="185" spans="1:24" ht="21.75" customHeight="1" thickBot="1">
      <c r="A185" s="290">
        <v>40</v>
      </c>
      <c r="B185" s="147"/>
      <c r="C185" s="148">
        <v>201</v>
      </c>
      <c r="D185" s="141" t="s">
        <v>1590</v>
      </c>
      <c r="E185" s="547">
        <f aca="true" t="shared" si="17" ref="E185:I189">SUMIF($C$611:$C$12317,$C185,E$611:E$12317)</f>
        <v>0</v>
      </c>
      <c r="F185" s="277">
        <f t="shared" si="17"/>
        <v>0</v>
      </c>
      <c r="G185" s="277">
        <f t="shared" si="17"/>
        <v>0</v>
      </c>
      <c r="H185" s="277">
        <f t="shared" si="17"/>
        <v>0</v>
      </c>
      <c r="I185" s="277">
        <f t="shared" si="17"/>
        <v>0</v>
      </c>
      <c r="J185" s="243">
        <f t="shared" si="10"/>
      </c>
      <c r="K185" s="271"/>
      <c r="L185" s="350">
        <f aca="true" t="shared" si="18" ref="L185:O189">SUMIF($C$611:$C$12317,$C185,L$611:L$12317)</f>
        <v>0</v>
      </c>
      <c r="M185" s="351">
        <f t="shared" si="18"/>
        <v>0</v>
      </c>
      <c r="N185" s="351">
        <f t="shared" si="18"/>
        <v>0</v>
      </c>
      <c r="O185" s="351">
        <f t="shared" si="18"/>
        <v>0</v>
      </c>
      <c r="P185" s="271"/>
      <c r="Q185" s="352">
        <f aca="true" t="shared" si="19" ref="Q185:W189">SUMIF($C$611:$C$12317,$C185,Q$611:Q$12317)</f>
        <v>0</v>
      </c>
      <c r="R185" s="352">
        <f t="shared" si="19"/>
        <v>0</v>
      </c>
      <c r="S185" s="352">
        <f t="shared" si="19"/>
        <v>0</v>
      </c>
      <c r="T185" s="352">
        <f t="shared" si="19"/>
        <v>0</v>
      </c>
      <c r="U185" s="352">
        <f t="shared" si="19"/>
        <v>0</v>
      </c>
      <c r="V185" s="352">
        <f t="shared" si="19"/>
        <v>0</v>
      </c>
      <c r="W185" s="352">
        <f t="shared" si="19"/>
        <v>0</v>
      </c>
      <c r="X185" s="349">
        <f t="shared" si="15"/>
        <v>0</v>
      </c>
    </row>
    <row r="186" spans="1:25" ht="18.75" thickBot="1">
      <c r="A186" s="290">
        <v>45</v>
      </c>
      <c r="B186" s="139"/>
      <c r="C186" s="140">
        <v>202</v>
      </c>
      <c r="D186" s="149" t="s">
        <v>1591</v>
      </c>
      <c r="E186" s="547">
        <f t="shared" si="17"/>
        <v>0</v>
      </c>
      <c r="F186" s="277">
        <f t="shared" si="17"/>
        <v>0</v>
      </c>
      <c r="G186" s="277">
        <f t="shared" si="17"/>
        <v>0</v>
      </c>
      <c r="H186" s="277">
        <f t="shared" si="17"/>
        <v>0</v>
      </c>
      <c r="I186" s="277">
        <f t="shared" si="17"/>
        <v>0</v>
      </c>
      <c r="J186" s="243">
        <f t="shared" si="10"/>
      </c>
      <c r="K186" s="271"/>
      <c r="L186" s="350">
        <f t="shared" si="18"/>
        <v>0</v>
      </c>
      <c r="M186" s="351">
        <f t="shared" si="18"/>
        <v>0</v>
      </c>
      <c r="N186" s="351">
        <f t="shared" si="18"/>
        <v>0</v>
      </c>
      <c r="O186" s="351">
        <f t="shared" si="18"/>
        <v>0</v>
      </c>
      <c r="P186" s="271"/>
      <c r="Q186" s="352">
        <f t="shared" si="19"/>
        <v>0</v>
      </c>
      <c r="R186" s="352">
        <f t="shared" si="19"/>
        <v>0</v>
      </c>
      <c r="S186" s="352">
        <f t="shared" si="19"/>
        <v>0</v>
      </c>
      <c r="T186" s="352">
        <f t="shared" si="19"/>
        <v>0</v>
      </c>
      <c r="U186" s="352">
        <f t="shared" si="19"/>
        <v>0</v>
      </c>
      <c r="V186" s="352">
        <f t="shared" si="19"/>
        <v>0</v>
      </c>
      <c r="W186" s="352">
        <f t="shared" si="19"/>
        <v>0</v>
      </c>
      <c r="X186" s="349">
        <f t="shared" si="15"/>
        <v>0</v>
      </c>
      <c r="Y186" s="274"/>
    </row>
    <row r="187" spans="1:24" ht="32.25" thickBot="1">
      <c r="A187" s="290">
        <v>50</v>
      </c>
      <c r="B187" s="157"/>
      <c r="C187" s="140">
        <v>205</v>
      </c>
      <c r="D187" s="149" t="s">
        <v>1217</v>
      </c>
      <c r="E187" s="547">
        <f t="shared" si="17"/>
        <v>0</v>
      </c>
      <c r="F187" s="277">
        <f t="shared" si="17"/>
        <v>0</v>
      </c>
      <c r="G187" s="277">
        <f t="shared" si="17"/>
        <v>0</v>
      </c>
      <c r="H187" s="277">
        <f t="shared" si="17"/>
        <v>0</v>
      </c>
      <c r="I187" s="277">
        <f t="shared" si="17"/>
        <v>0</v>
      </c>
      <c r="J187" s="243">
        <f t="shared" si="10"/>
      </c>
      <c r="K187" s="271"/>
      <c r="L187" s="350">
        <f t="shared" si="18"/>
        <v>0</v>
      </c>
      <c r="M187" s="351">
        <f t="shared" si="18"/>
        <v>0</v>
      </c>
      <c r="N187" s="351">
        <f t="shared" si="18"/>
        <v>0</v>
      </c>
      <c r="O187" s="351">
        <f t="shared" si="18"/>
        <v>0</v>
      </c>
      <c r="P187" s="271"/>
      <c r="Q187" s="352">
        <f t="shared" si="19"/>
        <v>0</v>
      </c>
      <c r="R187" s="352">
        <f t="shared" si="19"/>
        <v>0</v>
      </c>
      <c r="S187" s="352">
        <f t="shared" si="19"/>
        <v>0</v>
      </c>
      <c r="T187" s="352">
        <f t="shared" si="19"/>
        <v>0</v>
      </c>
      <c r="U187" s="352">
        <f t="shared" si="19"/>
        <v>0</v>
      </c>
      <c r="V187" s="352">
        <f t="shared" si="19"/>
        <v>0</v>
      </c>
      <c r="W187" s="352">
        <f t="shared" si="19"/>
        <v>0</v>
      </c>
      <c r="X187" s="349">
        <f t="shared" si="15"/>
        <v>0</v>
      </c>
    </row>
    <row r="188" spans="1:24" ht="21.75" customHeight="1" thickBot="1">
      <c r="A188" s="290">
        <v>55</v>
      </c>
      <c r="B188" s="157"/>
      <c r="C188" s="140">
        <v>208</v>
      </c>
      <c r="D188" s="168" t="s">
        <v>1218</v>
      </c>
      <c r="E188" s="547">
        <f t="shared" si="17"/>
        <v>0</v>
      </c>
      <c r="F188" s="277">
        <f t="shared" si="17"/>
        <v>0</v>
      </c>
      <c r="G188" s="277">
        <f t="shared" si="17"/>
        <v>0</v>
      </c>
      <c r="H188" s="277">
        <f t="shared" si="17"/>
        <v>0</v>
      </c>
      <c r="I188" s="277">
        <f t="shared" si="17"/>
        <v>0</v>
      </c>
      <c r="J188" s="243">
        <f t="shared" si="10"/>
      </c>
      <c r="K188" s="271"/>
      <c r="L188" s="350">
        <f t="shared" si="18"/>
        <v>0</v>
      </c>
      <c r="M188" s="351">
        <f t="shared" si="18"/>
        <v>0</v>
      </c>
      <c r="N188" s="351">
        <f t="shared" si="18"/>
        <v>0</v>
      </c>
      <c r="O188" s="351">
        <f t="shared" si="18"/>
        <v>0</v>
      </c>
      <c r="P188" s="271"/>
      <c r="Q188" s="352">
        <f t="shared" si="19"/>
        <v>0</v>
      </c>
      <c r="R188" s="352">
        <f t="shared" si="19"/>
        <v>0</v>
      </c>
      <c r="S188" s="352">
        <f t="shared" si="19"/>
        <v>0</v>
      </c>
      <c r="T188" s="352">
        <f t="shared" si="19"/>
        <v>0</v>
      </c>
      <c r="U188" s="352">
        <f t="shared" si="19"/>
        <v>0</v>
      </c>
      <c r="V188" s="352">
        <f t="shared" si="19"/>
        <v>0</v>
      </c>
      <c r="W188" s="352">
        <f t="shared" si="19"/>
        <v>0</v>
      </c>
      <c r="X188" s="349">
        <f t="shared" si="15"/>
        <v>0</v>
      </c>
    </row>
    <row r="189" spans="1:24" ht="18.75" thickBot="1">
      <c r="A189" s="290">
        <v>60</v>
      </c>
      <c r="B189" s="147"/>
      <c r="C189" s="146">
        <v>209</v>
      </c>
      <c r="D189" s="152" t="s">
        <v>1219</v>
      </c>
      <c r="E189" s="547">
        <f t="shared" si="17"/>
        <v>0</v>
      </c>
      <c r="F189" s="277">
        <f t="shared" si="17"/>
        <v>0</v>
      </c>
      <c r="G189" s="277">
        <f t="shared" si="17"/>
        <v>0</v>
      </c>
      <c r="H189" s="277">
        <f t="shared" si="17"/>
        <v>0</v>
      </c>
      <c r="I189" s="277">
        <f t="shared" si="17"/>
        <v>0</v>
      </c>
      <c r="J189" s="243">
        <f t="shared" si="10"/>
      </c>
      <c r="K189" s="271"/>
      <c r="L189" s="350">
        <f t="shared" si="18"/>
        <v>0</v>
      </c>
      <c r="M189" s="351">
        <f t="shared" si="18"/>
        <v>0</v>
      </c>
      <c r="N189" s="351">
        <f t="shared" si="18"/>
        <v>0</v>
      </c>
      <c r="O189" s="351">
        <f t="shared" si="18"/>
        <v>0</v>
      </c>
      <c r="P189" s="271"/>
      <c r="Q189" s="352">
        <f t="shared" si="19"/>
        <v>0</v>
      </c>
      <c r="R189" s="352">
        <f t="shared" si="19"/>
        <v>0</v>
      </c>
      <c r="S189" s="352">
        <f t="shared" si="19"/>
        <v>0</v>
      </c>
      <c r="T189" s="352">
        <f t="shared" si="19"/>
        <v>0</v>
      </c>
      <c r="U189" s="352">
        <f t="shared" si="19"/>
        <v>0</v>
      </c>
      <c r="V189" s="352">
        <f t="shared" si="19"/>
        <v>0</v>
      </c>
      <c r="W189" s="352">
        <f t="shared" si="19"/>
        <v>0</v>
      </c>
      <c r="X189" s="349">
        <f t="shared" si="15"/>
        <v>0</v>
      </c>
    </row>
    <row r="190" spans="1:25" s="274" customFormat="1" ht="18.75" thickBot="1">
      <c r="A190" s="289">
        <v>65</v>
      </c>
      <c r="B190" s="143">
        <v>500</v>
      </c>
      <c r="C190" s="937" t="s">
        <v>415</v>
      </c>
      <c r="D190" s="937"/>
      <c r="E190" s="637">
        <f>SUMIF($B$611:$B$12317,$B190,E$611:E$12317)</f>
        <v>0</v>
      </c>
      <c r="F190" s="638">
        <f>SUMIF($B$611:$B$12317,$B190,F$611:F$12317)</f>
        <v>0</v>
      </c>
      <c r="G190" s="638">
        <f>SUMIF($B$611:$B$12317,$B190,G$611:G$12317)</f>
        <v>0</v>
      </c>
      <c r="H190" s="638">
        <f>SUMIF($B$611:$B$12317,$B190,H$611:H$12317)</f>
        <v>0</v>
      </c>
      <c r="I190" s="638">
        <f>SUMIF($B$611:$B$12317,$B190,I$611:I$12317)</f>
        <v>0</v>
      </c>
      <c r="J190" s="243">
        <f t="shared" si="10"/>
      </c>
      <c r="K190" s="271"/>
      <c r="L190" s="639">
        <f>SUMIF($B$611:$B$12317,$B190,L$611:L$12317)</f>
        <v>0</v>
      </c>
      <c r="M190" s="640">
        <f>SUMIF($B$611:$B$12317,$B190,M$611:M$12317)</f>
        <v>0</v>
      </c>
      <c r="N190" s="640">
        <f>SUMIF($B$611:$B$12317,$B190,N$611:N$12317)</f>
        <v>0</v>
      </c>
      <c r="O190" s="640">
        <f>SUMIF($B$611:$B$12317,$B190,O$611:O$12317)</f>
        <v>0</v>
      </c>
      <c r="P190" s="271"/>
      <c r="Q190" s="641">
        <f aca="true" t="shared" si="20" ref="Q190:W190">SUMIF($B$611:$B$12317,$B190,Q$611:Q$12317)</f>
        <v>0</v>
      </c>
      <c r="R190" s="641">
        <f t="shared" si="20"/>
        <v>0</v>
      </c>
      <c r="S190" s="641">
        <f t="shared" si="20"/>
        <v>0</v>
      </c>
      <c r="T190" s="641">
        <f t="shared" si="20"/>
        <v>0</v>
      </c>
      <c r="U190" s="641">
        <f t="shared" si="20"/>
        <v>0</v>
      </c>
      <c r="V190" s="641">
        <f t="shared" si="20"/>
        <v>0</v>
      </c>
      <c r="W190" s="641">
        <f t="shared" si="20"/>
        <v>0</v>
      </c>
      <c r="X190" s="636">
        <f t="shared" si="15"/>
        <v>0</v>
      </c>
      <c r="Y190" s="237"/>
    </row>
    <row r="191" spans="1:24" ht="32.25" thickBot="1">
      <c r="A191" s="290">
        <v>70</v>
      </c>
      <c r="B191" s="147"/>
      <c r="C191" s="169">
        <v>551</v>
      </c>
      <c r="D191" s="543" t="s">
        <v>416</v>
      </c>
      <c r="E191" s="547">
        <f aca="true" t="shared" si="21" ref="E191:I195">SUMIF($C$611:$C$12317,$C191,E$611:E$12317)</f>
        <v>0</v>
      </c>
      <c r="F191" s="277">
        <f t="shared" si="21"/>
        <v>0</v>
      </c>
      <c r="G191" s="277">
        <f t="shared" si="21"/>
        <v>0</v>
      </c>
      <c r="H191" s="277">
        <f t="shared" si="21"/>
        <v>0</v>
      </c>
      <c r="I191" s="277">
        <f t="shared" si="21"/>
        <v>0</v>
      </c>
      <c r="J191" s="243">
        <f t="shared" si="10"/>
      </c>
      <c r="K191" s="271"/>
      <c r="L191" s="350">
        <f aca="true" t="shared" si="22" ref="L191:O195">SUMIF($C$611:$C$12317,$C191,L$611:L$12317)</f>
        <v>0</v>
      </c>
      <c r="M191" s="351">
        <f t="shared" si="22"/>
        <v>0</v>
      </c>
      <c r="N191" s="351">
        <f t="shared" si="22"/>
        <v>0</v>
      </c>
      <c r="O191" s="351">
        <f t="shared" si="22"/>
        <v>0</v>
      </c>
      <c r="P191" s="271"/>
      <c r="Q191" s="352">
        <f aca="true" t="shared" si="23" ref="Q191:W195">SUMIF($C$611:$C$12317,$C191,Q$611:Q$12317)</f>
        <v>0</v>
      </c>
      <c r="R191" s="352">
        <f t="shared" si="23"/>
        <v>0</v>
      </c>
      <c r="S191" s="352">
        <f t="shared" si="23"/>
        <v>0</v>
      </c>
      <c r="T191" s="352">
        <f t="shared" si="23"/>
        <v>0</v>
      </c>
      <c r="U191" s="352">
        <f t="shared" si="23"/>
        <v>0</v>
      </c>
      <c r="V191" s="352">
        <f t="shared" si="23"/>
        <v>0</v>
      </c>
      <c r="W191" s="352">
        <f t="shared" si="23"/>
        <v>0</v>
      </c>
      <c r="X191" s="349">
        <f t="shared" si="15"/>
        <v>0</v>
      </c>
    </row>
    <row r="192" spans="1:25" ht="18.75" thickBot="1">
      <c r="A192" s="290">
        <v>75</v>
      </c>
      <c r="B192" s="147"/>
      <c r="C192" s="170">
        <f>C191+1</f>
        <v>552</v>
      </c>
      <c r="D192" s="544" t="s">
        <v>417</v>
      </c>
      <c r="E192" s="547">
        <f t="shared" si="21"/>
        <v>0</v>
      </c>
      <c r="F192" s="277">
        <f t="shared" si="21"/>
        <v>0</v>
      </c>
      <c r="G192" s="277">
        <f t="shared" si="21"/>
        <v>0</v>
      </c>
      <c r="H192" s="277">
        <f t="shared" si="21"/>
        <v>0</v>
      </c>
      <c r="I192" s="277">
        <f t="shared" si="21"/>
        <v>0</v>
      </c>
      <c r="J192" s="243">
        <f t="shared" si="10"/>
      </c>
      <c r="K192" s="271"/>
      <c r="L192" s="350">
        <f t="shared" si="22"/>
        <v>0</v>
      </c>
      <c r="M192" s="351">
        <f t="shared" si="22"/>
        <v>0</v>
      </c>
      <c r="N192" s="351">
        <f t="shared" si="22"/>
        <v>0</v>
      </c>
      <c r="O192" s="351">
        <f t="shared" si="22"/>
        <v>0</v>
      </c>
      <c r="P192" s="271"/>
      <c r="Q192" s="352">
        <f t="shared" si="23"/>
        <v>0</v>
      </c>
      <c r="R192" s="352">
        <f t="shared" si="23"/>
        <v>0</v>
      </c>
      <c r="S192" s="352">
        <f t="shared" si="23"/>
        <v>0</v>
      </c>
      <c r="T192" s="352">
        <f t="shared" si="23"/>
        <v>0</v>
      </c>
      <c r="U192" s="352">
        <f t="shared" si="23"/>
        <v>0</v>
      </c>
      <c r="V192" s="352">
        <f t="shared" si="23"/>
        <v>0</v>
      </c>
      <c r="W192" s="352">
        <f t="shared" si="23"/>
        <v>0</v>
      </c>
      <c r="X192" s="349">
        <f t="shared" si="15"/>
        <v>0</v>
      </c>
      <c r="Y192" s="274"/>
    </row>
    <row r="193" spans="1:24" ht="18.75" thickBot="1">
      <c r="A193" s="290">
        <v>80</v>
      </c>
      <c r="B193" s="147"/>
      <c r="C193" s="170">
        <v>560</v>
      </c>
      <c r="D193" s="545" t="s">
        <v>418</v>
      </c>
      <c r="E193" s="547">
        <f t="shared" si="21"/>
        <v>0</v>
      </c>
      <c r="F193" s="277">
        <f t="shared" si="21"/>
        <v>0</v>
      </c>
      <c r="G193" s="277">
        <f t="shared" si="21"/>
        <v>0</v>
      </c>
      <c r="H193" s="277">
        <f t="shared" si="21"/>
        <v>0</v>
      </c>
      <c r="I193" s="277">
        <f t="shared" si="21"/>
        <v>0</v>
      </c>
      <c r="J193" s="243">
        <f t="shared" si="10"/>
      </c>
      <c r="K193" s="271"/>
      <c r="L193" s="350">
        <f t="shared" si="22"/>
        <v>0</v>
      </c>
      <c r="M193" s="351">
        <f t="shared" si="22"/>
        <v>0</v>
      </c>
      <c r="N193" s="351">
        <f t="shared" si="22"/>
        <v>0</v>
      </c>
      <c r="O193" s="351">
        <f t="shared" si="22"/>
        <v>0</v>
      </c>
      <c r="P193" s="271"/>
      <c r="Q193" s="352">
        <f t="shared" si="23"/>
        <v>0</v>
      </c>
      <c r="R193" s="352">
        <f t="shared" si="23"/>
        <v>0</v>
      </c>
      <c r="S193" s="352">
        <f t="shared" si="23"/>
        <v>0</v>
      </c>
      <c r="T193" s="352">
        <f t="shared" si="23"/>
        <v>0</v>
      </c>
      <c r="U193" s="352">
        <f t="shared" si="23"/>
        <v>0</v>
      </c>
      <c r="V193" s="352">
        <f t="shared" si="23"/>
        <v>0</v>
      </c>
      <c r="W193" s="352">
        <f t="shared" si="23"/>
        <v>0</v>
      </c>
      <c r="X193" s="349">
        <f t="shared" si="15"/>
        <v>0</v>
      </c>
    </row>
    <row r="194" spans="1:24" ht="22.5" customHeight="1" thickBot="1">
      <c r="A194" s="290">
        <v>85</v>
      </c>
      <c r="B194" s="147"/>
      <c r="C194" s="170">
        <v>580</v>
      </c>
      <c r="D194" s="544" t="s">
        <v>419</v>
      </c>
      <c r="E194" s="547">
        <f t="shared" si="21"/>
        <v>0</v>
      </c>
      <c r="F194" s="277">
        <f t="shared" si="21"/>
        <v>0</v>
      </c>
      <c r="G194" s="277">
        <f t="shared" si="21"/>
        <v>0</v>
      </c>
      <c r="H194" s="277">
        <f t="shared" si="21"/>
        <v>0</v>
      </c>
      <c r="I194" s="277">
        <f t="shared" si="21"/>
        <v>0</v>
      </c>
      <c r="J194" s="243">
        <f t="shared" si="10"/>
      </c>
      <c r="K194" s="271"/>
      <c r="L194" s="350">
        <f t="shared" si="22"/>
        <v>0</v>
      </c>
      <c r="M194" s="351">
        <f t="shared" si="22"/>
        <v>0</v>
      </c>
      <c r="N194" s="351">
        <f t="shared" si="22"/>
        <v>0</v>
      </c>
      <c r="O194" s="351">
        <f t="shared" si="22"/>
        <v>0</v>
      </c>
      <c r="P194" s="271"/>
      <c r="Q194" s="352">
        <f t="shared" si="23"/>
        <v>0</v>
      </c>
      <c r="R194" s="352">
        <f t="shared" si="23"/>
        <v>0</v>
      </c>
      <c r="S194" s="352">
        <f t="shared" si="23"/>
        <v>0</v>
      </c>
      <c r="T194" s="352">
        <f t="shared" si="23"/>
        <v>0</v>
      </c>
      <c r="U194" s="352">
        <f t="shared" si="23"/>
        <v>0</v>
      </c>
      <c r="V194" s="352">
        <f t="shared" si="23"/>
        <v>0</v>
      </c>
      <c r="W194" s="352">
        <f t="shared" si="23"/>
        <v>0</v>
      </c>
      <c r="X194" s="349">
        <f t="shared" si="15"/>
        <v>0</v>
      </c>
    </row>
    <row r="195" spans="1:24" ht="32.25" thickBot="1">
      <c r="A195" s="290">
        <v>90</v>
      </c>
      <c r="B195" s="147"/>
      <c r="C195" s="171">
        <v>590</v>
      </c>
      <c r="D195" s="546" t="s">
        <v>420</v>
      </c>
      <c r="E195" s="547">
        <f t="shared" si="21"/>
        <v>0</v>
      </c>
      <c r="F195" s="277">
        <f t="shared" si="21"/>
        <v>0</v>
      </c>
      <c r="G195" s="277">
        <f t="shared" si="21"/>
        <v>0</v>
      </c>
      <c r="H195" s="277">
        <f t="shared" si="21"/>
        <v>0</v>
      </c>
      <c r="I195" s="277">
        <f t="shared" si="21"/>
        <v>0</v>
      </c>
      <c r="J195" s="243">
        <f t="shared" si="10"/>
      </c>
      <c r="K195" s="271"/>
      <c r="L195" s="350">
        <f t="shared" si="22"/>
        <v>0</v>
      </c>
      <c r="M195" s="351">
        <f t="shared" si="22"/>
        <v>0</v>
      </c>
      <c r="N195" s="351">
        <f t="shared" si="22"/>
        <v>0</v>
      </c>
      <c r="O195" s="351">
        <f t="shared" si="22"/>
        <v>0</v>
      </c>
      <c r="P195" s="271"/>
      <c r="Q195" s="352">
        <f t="shared" si="23"/>
        <v>0</v>
      </c>
      <c r="R195" s="352">
        <f t="shared" si="23"/>
        <v>0</v>
      </c>
      <c r="S195" s="352">
        <f t="shared" si="23"/>
        <v>0</v>
      </c>
      <c r="T195" s="352">
        <f t="shared" si="23"/>
        <v>0</v>
      </c>
      <c r="U195" s="352">
        <f t="shared" si="23"/>
        <v>0</v>
      </c>
      <c r="V195" s="352">
        <f t="shared" si="23"/>
        <v>0</v>
      </c>
      <c r="W195" s="352">
        <f t="shared" si="23"/>
        <v>0</v>
      </c>
      <c r="X195" s="349">
        <f t="shared" si="15"/>
        <v>0</v>
      </c>
    </row>
    <row r="196" spans="1:25" s="274" customFormat="1" ht="24" customHeight="1" thickBot="1">
      <c r="A196" s="289">
        <v>115</v>
      </c>
      <c r="B196" s="143">
        <v>800</v>
      </c>
      <c r="C196" s="930" t="s">
        <v>421</v>
      </c>
      <c r="D196" s="931"/>
      <c r="E196" s="548">
        <f aca="true" t="shared" si="24" ref="E196:I197">SUMIF($B$611:$B$12317,$B196,E$611:E$12317)</f>
        <v>0</v>
      </c>
      <c r="F196" s="353">
        <f t="shared" si="24"/>
        <v>0</v>
      </c>
      <c r="G196" s="353">
        <f t="shared" si="24"/>
        <v>0</v>
      </c>
      <c r="H196" s="353">
        <f t="shared" si="24"/>
        <v>0</v>
      </c>
      <c r="I196" s="353">
        <f t="shared" si="24"/>
        <v>0</v>
      </c>
      <c r="J196" s="243">
        <f t="shared" si="10"/>
      </c>
      <c r="K196" s="271"/>
      <c r="L196" s="354">
        <f aca="true" t="shared" si="25" ref="L196:O197">SUMIF($B$611:$B$12317,$B196,L$611:L$12317)</f>
        <v>0</v>
      </c>
      <c r="M196" s="355">
        <f t="shared" si="25"/>
        <v>0</v>
      </c>
      <c r="N196" s="355">
        <f t="shared" si="25"/>
        <v>0</v>
      </c>
      <c r="O196" s="355">
        <f t="shared" si="25"/>
        <v>0</v>
      </c>
      <c r="P196" s="271"/>
      <c r="Q196" s="356">
        <f aca="true" t="shared" si="26" ref="Q196:W197">SUMIF($B$611:$B$12317,$B196,Q$611:Q$12317)</f>
        <v>0</v>
      </c>
      <c r="R196" s="356">
        <f t="shared" si="26"/>
        <v>0</v>
      </c>
      <c r="S196" s="356">
        <f t="shared" si="26"/>
        <v>0</v>
      </c>
      <c r="T196" s="356">
        <f t="shared" si="26"/>
        <v>0</v>
      </c>
      <c r="U196" s="356">
        <f t="shared" si="26"/>
        <v>0</v>
      </c>
      <c r="V196" s="356">
        <f t="shared" si="26"/>
        <v>0</v>
      </c>
      <c r="W196" s="356">
        <f t="shared" si="26"/>
        <v>0</v>
      </c>
      <c r="X196" s="349">
        <f t="shared" si="15"/>
        <v>0</v>
      </c>
      <c r="Y196" s="237"/>
    </row>
    <row r="197" spans="1:25" s="274" customFormat="1" ht="18.75" thickBot="1">
      <c r="A197" s="289">
        <v>125</v>
      </c>
      <c r="B197" s="143">
        <v>1000</v>
      </c>
      <c r="C197" s="958" t="s">
        <v>422</v>
      </c>
      <c r="D197" s="958"/>
      <c r="E197" s="548">
        <f t="shared" si="24"/>
        <v>33758</v>
      </c>
      <c r="F197" s="353">
        <f t="shared" si="24"/>
        <v>0</v>
      </c>
      <c r="G197" s="353">
        <f t="shared" si="24"/>
        <v>33758</v>
      </c>
      <c r="H197" s="353">
        <f t="shared" si="24"/>
        <v>0</v>
      </c>
      <c r="I197" s="353">
        <f t="shared" si="24"/>
        <v>33758</v>
      </c>
      <c r="J197" s="243">
        <f t="shared" si="10"/>
        <v>1</v>
      </c>
      <c r="K197" s="271"/>
      <c r="L197" s="354">
        <f t="shared" si="25"/>
        <v>0</v>
      </c>
      <c r="M197" s="355">
        <f t="shared" si="25"/>
        <v>0</v>
      </c>
      <c r="N197" s="355">
        <f t="shared" si="25"/>
        <v>33758</v>
      </c>
      <c r="O197" s="355">
        <f t="shared" si="25"/>
        <v>-33758</v>
      </c>
      <c r="P197" s="271"/>
      <c r="Q197" s="354">
        <f t="shared" si="26"/>
        <v>0</v>
      </c>
      <c r="R197" s="354">
        <f t="shared" si="26"/>
        <v>0</v>
      </c>
      <c r="S197" s="354">
        <f t="shared" si="26"/>
        <v>33758</v>
      </c>
      <c r="T197" s="354">
        <f t="shared" si="26"/>
        <v>-33758</v>
      </c>
      <c r="U197" s="354">
        <f t="shared" si="26"/>
        <v>0</v>
      </c>
      <c r="V197" s="354">
        <f t="shared" si="26"/>
        <v>0</v>
      </c>
      <c r="W197" s="354">
        <f t="shared" si="26"/>
        <v>0</v>
      </c>
      <c r="X197" s="349">
        <f t="shared" si="15"/>
        <v>-33758</v>
      </c>
      <c r="Y197" s="237"/>
    </row>
    <row r="198" spans="1:25" ht="18.75" thickBot="1">
      <c r="A198" s="290">
        <v>130</v>
      </c>
      <c r="B198" s="139"/>
      <c r="C198" s="148">
        <v>1011</v>
      </c>
      <c r="D198" s="172" t="s">
        <v>423</v>
      </c>
      <c r="E198" s="547">
        <f aca="true" t="shared" si="27" ref="E198:I207">SUMIF($C$611:$C$12317,$C198,E$611:E$12317)</f>
        <v>33758</v>
      </c>
      <c r="F198" s="277">
        <f t="shared" si="27"/>
        <v>0</v>
      </c>
      <c r="G198" s="277">
        <f t="shared" si="27"/>
        <v>33758</v>
      </c>
      <c r="H198" s="277">
        <f t="shared" si="27"/>
        <v>0</v>
      </c>
      <c r="I198" s="277">
        <f t="shared" si="27"/>
        <v>33758</v>
      </c>
      <c r="J198" s="243">
        <f t="shared" si="10"/>
        <v>1</v>
      </c>
      <c r="K198" s="271"/>
      <c r="L198" s="350">
        <f aca="true" t="shared" si="28" ref="L198:O214">SUMIF($C$611:$C$12317,$C198,L$611:L$12317)</f>
        <v>0</v>
      </c>
      <c r="M198" s="351">
        <f t="shared" si="28"/>
        <v>0</v>
      </c>
      <c r="N198" s="351">
        <f t="shared" si="28"/>
        <v>33758</v>
      </c>
      <c r="O198" s="351">
        <f t="shared" si="28"/>
        <v>-33758</v>
      </c>
      <c r="P198" s="271"/>
      <c r="Q198" s="350">
        <f aca="true" t="shared" si="29" ref="Q198:W207">SUMIF($C$611:$C$12317,$C198,Q$611:Q$12317)</f>
        <v>0</v>
      </c>
      <c r="R198" s="350">
        <f t="shared" si="29"/>
        <v>0</v>
      </c>
      <c r="S198" s="350">
        <f t="shared" si="29"/>
        <v>33758</v>
      </c>
      <c r="T198" s="350">
        <f t="shared" si="29"/>
        <v>-33758</v>
      </c>
      <c r="U198" s="350">
        <f t="shared" si="29"/>
        <v>0</v>
      </c>
      <c r="V198" s="350">
        <f t="shared" si="29"/>
        <v>0</v>
      </c>
      <c r="W198" s="350">
        <f t="shared" si="29"/>
        <v>0</v>
      </c>
      <c r="X198" s="349">
        <f t="shared" si="15"/>
        <v>-33758</v>
      </c>
      <c r="Y198" s="274"/>
    </row>
    <row r="199" spans="1:25" ht="18.75" thickBot="1">
      <c r="A199" s="290">
        <v>135</v>
      </c>
      <c r="B199" s="139"/>
      <c r="C199" s="140">
        <v>1012</v>
      </c>
      <c r="D199" s="149" t="s">
        <v>424</v>
      </c>
      <c r="E199" s="547">
        <f t="shared" si="27"/>
        <v>0</v>
      </c>
      <c r="F199" s="277">
        <f t="shared" si="27"/>
        <v>0</v>
      </c>
      <c r="G199" s="277">
        <f t="shared" si="27"/>
        <v>0</v>
      </c>
      <c r="H199" s="277">
        <f t="shared" si="27"/>
        <v>0</v>
      </c>
      <c r="I199" s="277">
        <f t="shared" si="27"/>
        <v>0</v>
      </c>
      <c r="J199" s="243">
        <f t="shared" si="10"/>
      </c>
      <c r="K199" s="271"/>
      <c r="L199" s="350">
        <f t="shared" si="28"/>
        <v>0</v>
      </c>
      <c r="M199" s="351">
        <f t="shared" si="28"/>
        <v>0</v>
      </c>
      <c r="N199" s="351">
        <f t="shared" si="28"/>
        <v>0</v>
      </c>
      <c r="O199" s="351">
        <f t="shared" si="28"/>
        <v>0</v>
      </c>
      <c r="P199" s="271"/>
      <c r="Q199" s="350">
        <f t="shared" si="29"/>
        <v>0</v>
      </c>
      <c r="R199" s="350">
        <f t="shared" si="29"/>
        <v>0</v>
      </c>
      <c r="S199" s="350">
        <f t="shared" si="29"/>
        <v>0</v>
      </c>
      <c r="T199" s="350">
        <f t="shared" si="29"/>
        <v>0</v>
      </c>
      <c r="U199" s="350">
        <f t="shared" si="29"/>
        <v>0</v>
      </c>
      <c r="V199" s="350">
        <f t="shared" si="29"/>
        <v>0</v>
      </c>
      <c r="W199" s="350">
        <f t="shared" si="29"/>
        <v>0</v>
      </c>
      <c r="X199" s="349">
        <f t="shared" si="15"/>
        <v>0</v>
      </c>
      <c r="Y199" s="274"/>
    </row>
    <row r="200" spans="1:24" ht="18.75" thickBot="1">
      <c r="A200" s="290">
        <v>140</v>
      </c>
      <c r="B200" s="139"/>
      <c r="C200" s="140">
        <v>1013</v>
      </c>
      <c r="D200" s="149" t="s">
        <v>425</v>
      </c>
      <c r="E200" s="547">
        <f t="shared" si="27"/>
        <v>0</v>
      </c>
      <c r="F200" s="277">
        <f t="shared" si="27"/>
        <v>0</v>
      </c>
      <c r="G200" s="277">
        <f t="shared" si="27"/>
        <v>0</v>
      </c>
      <c r="H200" s="277">
        <f t="shared" si="27"/>
        <v>0</v>
      </c>
      <c r="I200" s="277">
        <f t="shared" si="27"/>
        <v>0</v>
      </c>
      <c r="J200" s="243">
        <f t="shared" si="10"/>
      </c>
      <c r="K200" s="271"/>
      <c r="L200" s="350">
        <f t="shared" si="28"/>
        <v>0</v>
      </c>
      <c r="M200" s="351">
        <f t="shared" si="28"/>
        <v>0</v>
      </c>
      <c r="N200" s="351">
        <f t="shared" si="28"/>
        <v>0</v>
      </c>
      <c r="O200" s="351">
        <f t="shared" si="28"/>
        <v>0</v>
      </c>
      <c r="P200" s="271"/>
      <c r="Q200" s="350">
        <f t="shared" si="29"/>
        <v>0</v>
      </c>
      <c r="R200" s="350">
        <f t="shared" si="29"/>
        <v>0</v>
      </c>
      <c r="S200" s="350">
        <f t="shared" si="29"/>
        <v>0</v>
      </c>
      <c r="T200" s="350">
        <f t="shared" si="29"/>
        <v>0</v>
      </c>
      <c r="U200" s="350">
        <f t="shared" si="29"/>
        <v>0</v>
      </c>
      <c r="V200" s="350">
        <f t="shared" si="29"/>
        <v>0</v>
      </c>
      <c r="W200" s="350">
        <f t="shared" si="29"/>
        <v>0</v>
      </c>
      <c r="X200" s="349">
        <f t="shared" si="15"/>
        <v>0</v>
      </c>
    </row>
    <row r="201" spans="1:24" ht="18.75" thickBot="1">
      <c r="A201" s="290">
        <v>145</v>
      </c>
      <c r="B201" s="139"/>
      <c r="C201" s="140">
        <v>1014</v>
      </c>
      <c r="D201" s="149" t="s">
        <v>426</v>
      </c>
      <c r="E201" s="547">
        <f t="shared" si="27"/>
        <v>0</v>
      </c>
      <c r="F201" s="277">
        <f t="shared" si="27"/>
        <v>0</v>
      </c>
      <c r="G201" s="277">
        <f t="shared" si="27"/>
        <v>0</v>
      </c>
      <c r="H201" s="277">
        <f t="shared" si="27"/>
        <v>0</v>
      </c>
      <c r="I201" s="277">
        <f t="shared" si="27"/>
        <v>0</v>
      </c>
      <c r="J201" s="243">
        <f t="shared" si="10"/>
      </c>
      <c r="K201" s="271"/>
      <c r="L201" s="350">
        <f t="shared" si="28"/>
        <v>0</v>
      </c>
      <c r="M201" s="351">
        <f t="shared" si="28"/>
        <v>0</v>
      </c>
      <c r="N201" s="351">
        <f t="shared" si="28"/>
        <v>0</v>
      </c>
      <c r="O201" s="351">
        <f t="shared" si="28"/>
        <v>0</v>
      </c>
      <c r="P201" s="271"/>
      <c r="Q201" s="350">
        <f t="shared" si="29"/>
        <v>0</v>
      </c>
      <c r="R201" s="350">
        <f t="shared" si="29"/>
        <v>0</v>
      </c>
      <c r="S201" s="350">
        <f t="shared" si="29"/>
        <v>0</v>
      </c>
      <c r="T201" s="350">
        <f t="shared" si="29"/>
        <v>0</v>
      </c>
      <c r="U201" s="350">
        <f t="shared" si="29"/>
        <v>0</v>
      </c>
      <c r="V201" s="350">
        <f t="shared" si="29"/>
        <v>0</v>
      </c>
      <c r="W201" s="350">
        <f t="shared" si="29"/>
        <v>0</v>
      </c>
      <c r="X201" s="349">
        <f t="shared" si="15"/>
        <v>0</v>
      </c>
    </row>
    <row r="202" spans="1:24" ht="18.75" thickBot="1">
      <c r="A202" s="290">
        <v>150</v>
      </c>
      <c r="B202" s="139"/>
      <c r="C202" s="140">
        <v>1015</v>
      </c>
      <c r="D202" s="149" t="s">
        <v>427</v>
      </c>
      <c r="E202" s="547">
        <f t="shared" si="27"/>
        <v>0</v>
      </c>
      <c r="F202" s="277">
        <f t="shared" si="27"/>
        <v>0</v>
      </c>
      <c r="G202" s="277">
        <f t="shared" si="27"/>
        <v>0</v>
      </c>
      <c r="H202" s="277">
        <f t="shared" si="27"/>
        <v>0</v>
      </c>
      <c r="I202" s="277">
        <f t="shared" si="27"/>
        <v>0</v>
      </c>
      <c r="J202" s="243">
        <f t="shared" si="10"/>
      </c>
      <c r="K202" s="271"/>
      <c r="L202" s="350">
        <f t="shared" si="28"/>
        <v>0</v>
      </c>
      <c r="M202" s="351">
        <f t="shared" si="28"/>
        <v>0</v>
      </c>
      <c r="N202" s="351">
        <f t="shared" si="28"/>
        <v>0</v>
      </c>
      <c r="O202" s="351">
        <f t="shared" si="28"/>
        <v>0</v>
      </c>
      <c r="P202" s="271"/>
      <c r="Q202" s="350">
        <f t="shared" si="29"/>
        <v>0</v>
      </c>
      <c r="R202" s="350">
        <f t="shared" si="29"/>
        <v>0</v>
      </c>
      <c r="S202" s="350">
        <f t="shared" si="29"/>
        <v>0</v>
      </c>
      <c r="T202" s="350">
        <f t="shared" si="29"/>
        <v>0</v>
      </c>
      <c r="U202" s="350">
        <f t="shared" si="29"/>
        <v>0</v>
      </c>
      <c r="V202" s="350">
        <f t="shared" si="29"/>
        <v>0</v>
      </c>
      <c r="W202" s="350">
        <f t="shared" si="29"/>
        <v>0</v>
      </c>
      <c r="X202" s="349">
        <f t="shared" si="15"/>
        <v>0</v>
      </c>
    </row>
    <row r="203" spans="1:24" ht="18.75" thickBot="1">
      <c r="A203" s="290">
        <v>155</v>
      </c>
      <c r="B203" s="139"/>
      <c r="C203" s="140">
        <v>1016</v>
      </c>
      <c r="D203" s="149" t="s">
        <v>428</v>
      </c>
      <c r="E203" s="547">
        <f t="shared" si="27"/>
        <v>0</v>
      </c>
      <c r="F203" s="277">
        <f t="shared" si="27"/>
        <v>0</v>
      </c>
      <c r="G203" s="277">
        <f t="shared" si="27"/>
        <v>0</v>
      </c>
      <c r="H203" s="277">
        <f t="shared" si="27"/>
        <v>0</v>
      </c>
      <c r="I203" s="277">
        <f t="shared" si="27"/>
        <v>0</v>
      </c>
      <c r="J203" s="243">
        <f t="shared" si="10"/>
      </c>
      <c r="K203" s="271"/>
      <c r="L203" s="350">
        <f t="shared" si="28"/>
        <v>0</v>
      </c>
      <c r="M203" s="351">
        <f t="shared" si="28"/>
        <v>0</v>
      </c>
      <c r="N203" s="351">
        <f t="shared" si="28"/>
        <v>0</v>
      </c>
      <c r="O203" s="351">
        <f t="shared" si="28"/>
        <v>0</v>
      </c>
      <c r="P203" s="271"/>
      <c r="Q203" s="350">
        <f t="shared" si="29"/>
        <v>0</v>
      </c>
      <c r="R203" s="350">
        <f t="shared" si="29"/>
        <v>0</v>
      </c>
      <c r="S203" s="350">
        <f t="shared" si="29"/>
        <v>0</v>
      </c>
      <c r="T203" s="350">
        <f t="shared" si="29"/>
        <v>0</v>
      </c>
      <c r="U203" s="350">
        <f t="shared" si="29"/>
        <v>0</v>
      </c>
      <c r="V203" s="350">
        <f t="shared" si="29"/>
        <v>0</v>
      </c>
      <c r="W203" s="350">
        <f t="shared" si="29"/>
        <v>0</v>
      </c>
      <c r="X203" s="349">
        <f t="shared" si="15"/>
        <v>0</v>
      </c>
    </row>
    <row r="204" spans="1:24" ht="18.75" thickBot="1">
      <c r="A204" s="290">
        <v>160</v>
      </c>
      <c r="B204" s="144"/>
      <c r="C204" s="173">
        <v>1020</v>
      </c>
      <c r="D204" s="174" t="s">
        <v>429</v>
      </c>
      <c r="E204" s="547">
        <f t="shared" si="27"/>
        <v>0</v>
      </c>
      <c r="F204" s="277">
        <f t="shared" si="27"/>
        <v>0</v>
      </c>
      <c r="G204" s="277">
        <f t="shared" si="27"/>
        <v>0</v>
      </c>
      <c r="H204" s="277">
        <f t="shared" si="27"/>
        <v>0</v>
      </c>
      <c r="I204" s="277">
        <f t="shared" si="27"/>
        <v>0</v>
      </c>
      <c r="J204" s="243">
        <f t="shared" si="10"/>
      </c>
      <c r="K204" s="271"/>
      <c r="L204" s="350">
        <f t="shared" si="28"/>
        <v>0</v>
      </c>
      <c r="M204" s="351">
        <f t="shared" si="28"/>
        <v>0</v>
      </c>
      <c r="N204" s="351">
        <f t="shared" si="28"/>
        <v>0</v>
      </c>
      <c r="O204" s="351">
        <f t="shared" si="28"/>
        <v>0</v>
      </c>
      <c r="P204" s="271"/>
      <c r="Q204" s="350">
        <f t="shared" si="29"/>
        <v>0</v>
      </c>
      <c r="R204" s="350">
        <f t="shared" si="29"/>
        <v>0</v>
      </c>
      <c r="S204" s="350">
        <f t="shared" si="29"/>
        <v>0</v>
      </c>
      <c r="T204" s="350">
        <f t="shared" si="29"/>
        <v>0</v>
      </c>
      <c r="U204" s="350">
        <f t="shared" si="29"/>
        <v>0</v>
      </c>
      <c r="V204" s="350">
        <f t="shared" si="29"/>
        <v>0</v>
      </c>
      <c r="W204" s="350">
        <f t="shared" si="29"/>
        <v>0</v>
      </c>
      <c r="X204" s="349">
        <f t="shared" si="15"/>
        <v>0</v>
      </c>
    </row>
    <row r="205" spans="1:24" ht="18.75" thickBot="1">
      <c r="A205" s="290">
        <v>165</v>
      </c>
      <c r="B205" s="139"/>
      <c r="C205" s="140">
        <v>1030</v>
      </c>
      <c r="D205" s="149" t="s">
        <v>430</v>
      </c>
      <c r="E205" s="547">
        <f t="shared" si="27"/>
        <v>0</v>
      </c>
      <c r="F205" s="277">
        <f t="shared" si="27"/>
        <v>0</v>
      </c>
      <c r="G205" s="277">
        <f t="shared" si="27"/>
        <v>0</v>
      </c>
      <c r="H205" s="277">
        <f t="shared" si="27"/>
        <v>0</v>
      </c>
      <c r="I205" s="277">
        <f t="shared" si="27"/>
        <v>0</v>
      </c>
      <c r="J205" s="243">
        <f t="shared" si="10"/>
      </c>
      <c r="K205" s="271"/>
      <c r="L205" s="350">
        <f t="shared" si="28"/>
        <v>0</v>
      </c>
      <c r="M205" s="351">
        <f t="shared" si="28"/>
        <v>0</v>
      </c>
      <c r="N205" s="351">
        <f t="shared" si="28"/>
        <v>0</v>
      </c>
      <c r="O205" s="351">
        <f t="shared" si="28"/>
        <v>0</v>
      </c>
      <c r="P205" s="271"/>
      <c r="Q205" s="350">
        <f t="shared" si="29"/>
        <v>0</v>
      </c>
      <c r="R205" s="350">
        <f t="shared" si="29"/>
        <v>0</v>
      </c>
      <c r="S205" s="350">
        <f t="shared" si="29"/>
        <v>0</v>
      </c>
      <c r="T205" s="350">
        <f t="shared" si="29"/>
        <v>0</v>
      </c>
      <c r="U205" s="350">
        <f t="shared" si="29"/>
        <v>0</v>
      </c>
      <c r="V205" s="350">
        <f t="shared" si="29"/>
        <v>0</v>
      </c>
      <c r="W205" s="350">
        <f t="shared" si="29"/>
        <v>0</v>
      </c>
      <c r="X205" s="349">
        <f t="shared" si="15"/>
        <v>0</v>
      </c>
    </row>
    <row r="206" spans="1:24" ht="18.75" thickBot="1">
      <c r="A206" s="290">
        <v>175</v>
      </c>
      <c r="B206" s="139"/>
      <c r="C206" s="173">
        <v>1051</v>
      </c>
      <c r="D206" s="176" t="s">
        <v>431</v>
      </c>
      <c r="E206" s="547">
        <f t="shared" si="27"/>
        <v>0</v>
      </c>
      <c r="F206" s="277">
        <f t="shared" si="27"/>
        <v>0</v>
      </c>
      <c r="G206" s="277">
        <f t="shared" si="27"/>
        <v>0</v>
      </c>
      <c r="H206" s="277">
        <f t="shared" si="27"/>
        <v>0</v>
      </c>
      <c r="I206" s="277">
        <f t="shared" si="27"/>
        <v>0</v>
      </c>
      <c r="J206" s="243">
        <f t="shared" si="10"/>
      </c>
      <c r="K206" s="271"/>
      <c r="L206" s="350">
        <f t="shared" si="28"/>
        <v>0</v>
      </c>
      <c r="M206" s="351">
        <f t="shared" si="28"/>
        <v>0</v>
      </c>
      <c r="N206" s="351">
        <f t="shared" si="28"/>
        <v>0</v>
      </c>
      <c r="O206" s="351">
        <f t="shared" si="28"/>
        <v>0</v>
      </c>
      <c r="P206" s="271"/>
      <c r="Q206" s="352">
        <f t="shared" si="29"/>
        <v>0</v>
      </c>
      <c r="R206" s="352">
        <f t="shared" si="29"/>
        <v>0</v>
      </c>
      <c r="S206" s="352">
        <f t="shared" si="29"/>
        <v>0</v>
      </c>
      <c r="T206" s="352">
        <f t="shared" si="29"/>
        <v>0</v>
      </c>
      <c r="U206" s="352">
        <f t="shared" si="29"/>
        <v>0</v>
      </c>
      <c r="V206" s="352">
        <f t="shared" si="29"/>
        <v>0</v>
      </c>
      <c r="W206" s="352">
        <f t="shared" si="29"/>
        <v>0</v>
      </c>
      <c r="X206" s="349">
        <f t="shared" si="15"/>
        <v>0</v>
      </c>
    </row>
    <row r="207" spans="1:24" ht="18.75" thickBot="1">
      <c r="A207" s="290">
        <v>180</v>
      </c>
      <c r="B207" s="139"/>
      <c r="C207" s="140">
        <v>1052</v>
      </c>
      <c r="D207" s="149" t="s">
        <v>432</v>
      </c>
      <c r="E207" s="547">
        <f t="shared" si="27"/>
        <v>0</v>
      </c>
      <c r="F207" s="277">
        <f t="shared" si="27"/>
        <v>0</v>
      </c>
      <c r="G207" s="277">
        <f t="shared" si="27"/>
        <v>0</v>
      </c>
      <c r="H207" s="277">
        <f t="shared" si="27"/>
        <v>0</v>
      </c>
      <c r="I207" s="277">
        <f t="shared" si="27"/>
        <v>0</v>
      </c>
      <c r="J207" s="243">
        <f t="shared" si="10"/>
      </c>
      <c r="K207" s="271"/>
      <c r="L207" s="350">
        <f t="shared" si="28"/>
        <v>0</v>
      </c>
      <c r="M207" s="351">
        <f t="shared" si="28"/>
        <v>0</v>
      </c>
      <c r="N207" s="351">
        <f t="shared" si="28"/>
        <v>0</v>
      </c>
      <c r="O207" s="351">
        <f t="shared" si="28"/>
        <v>0</v>
      </c>
      <c r="P207" s="271"/>
      <c r="Q207" s="352">
        <f t="shared" si="29"/>
        <v>0</v>
      </c>
      <c r="R207" s="352">
        <f t="shared" si="29"/>
        <v>0</v>
      </c>
      <c r="S207" s="352">
        <f t="shared" si="29"/>
        <v>0</v>
      </c>
      <c r="T207" s="352">
        <f t="shared" si="29"/>
        <v>0</v>
      </c>
      <c r="U207" s="352">
        <f t="shared" si="29"/>
        <v>0</v>
      </c>
      <c r="V207" s="352">
        <f t="shared" si="29"/>
        <v>0</v>
      </c>
      <c r="W207" s="352">
        <f t="shared" si="29"/>
        <v>0</v>
      </c>
      <c r="X207" s="349">
        <f t="shared" si="15"/>
        <v>0</v>
      </c>
    </row>
    <row r="208" spans="1:24" ht="32.25" thickBot="1">
      <c r="A208" s="290">
        <v>185</v>
      </c>
      <c r="B208" s="139"/>
      <c r="C208" s="177">
        <v>1053</v>
      </c>
      <c r="D208" s="178" t="s">
        <v>433</v>
      </c>
      <c r="E208" s="547">
        <f aca="true" t="shared" si="30" ref="E208:I214">SUMIF($C$611:$C$12317,$C208,E$611:E$12317)</f>
        <v>0</v>
      </c>
      <c r="F208" s="277">
        <f t="shared" si="30"/>
        <v>0</v>
      </c>
      <c r="G208" s="277">
        <f t="shared" si="30"/>
        <v>0</v>
      </c>
      <c r="H208" s="277">
        <f t="shared" si="30"/>
        <v>0</v>
      </c>
      <c r="I208" s="277">
        <f t="shared" si="30"/>
        <v>0</v>
      </c>
      <c r="J208" s="243">
        <f t="shared" si="10"/>
      </c>
      <c r="K208" s="271"/>
      <c r="L208" s="350">
        <f t="shared" si="28"/>
        <v>0</v>
      </c>
      <c r="M208" s="351">
        <f t="shared" si="28"/>
        <v>0</v>
      </c>
      <c r="N208" s="351">
        <f t="shared" si="28"/>
        <v>0</v>
      </c>
      <c r="O208" s="351">
        <f t="shared" si="28"/>
        <v>0</v>
      </c>
      <c r="P208" s="271"/>
      <c r="Q208" s="352">
        <f aca="true" t="shared" si="31" ref="Q208:W214">SUMIF($C$611:$C$12317,$C208,Q$611:Q$12317)</f>
        <v>0</v>
      </c>
      <c r="R208" s="352">
        <f t="shared" si="31"/>
        <v>0</v>
      </c>
      <c r="S208" s="352">
        <f t="shared" si="31"/>
        <v>0</v>
      </c>
      <c r="T208" s="352">
        <f t="shared" si="31"/>
        <v>0</v>
      </c>
      <c r="U208" s="352">
        <f t="shared" si="31"/>
        <v>0</v>
      </c>
      <c r="V208" s="352">
        <f t="shared" si="31"/>
        <v>0</v>
      </c>
      <c r="W208" s="352">
        <f t="shared" si="31"/>
        <v>0</v>
      </c>
      <c r="X208" s="349">
        <f t="shared" si="15"/>
        <v>0</v>
      </c>
    </row>
    <row r="209" spans="1:24" ht="18.75" thickBot="1">
      <c r="A209" s="290">
        <v>190</v>
      </c>
      <c r="B209" s="139"/>
      <c r="C209" s="140">
        <v>1062</v>
      </c>
      <c r="D209" s="142" t="s">
        <v>434</v>
      </c>
      <c r="E209" s="547">
        <f t="shared" si="30"/>
        <v>0</v>
      </c>
      <c r="F209" s="277">
        <f t="shared" si="30"/>
        <v>0</v>
      </c>
      <c r="G209" s="277">
        <f t="shared" si="30"/>
        <v>0</v>
      </c>
      <c r="H209" s="277">
        <f t="shared" si="30"/>
        <v>0</v>
      </c>
      <c r="I209" s="277">
        <f t="shared" si="30"/>
        <v>0</v>
      </c>
      <c r="J209" s="243">
        <f t="shared" si="10"/>
      </c>
      <c r="K209" s="271"/>
      <c r="L209" s="350">
        <f t="shared" si="28"/>
        <v>0</v>
      </c>
      <c r="M209" s="351">
        <f t="shared" si="28"/>
        <v>0</v>
      </c>
      <c r="N209" s="351">
        <f t="shared" si="28"/>
        <v>0</v>
      </c>
      <c r="O209" s="351">
        <f t="shared" si="28"/>
        <v>0</v>
      </c>
      <c r="P209" s="271"/>
      <c r="Q209" s="350">
        <f t="shared" si="31"/>
        <v>0</v>
      </c>
      <c r="R209" s="350">
        <f t="shared" si="31"/>
        <v>0</v>
      </c>
      <c r="S209" s="350">
        <f t="shared" si="31"/>
        <v>0</v>
      </c>
      <c r="T209" s="350">
        <f t="shared" si="31"/>
        <v>0</v>
      </c>
      <c r="U209" s="350">
        <f t="shared" si="31"/>
        <v>0</v>
      </c>
      <c r="V209" s="350">
        <f t="shared" si="31"/>
        <v>0</v>
      </c>
      <c r="W209" s="350">
        <f t="shared" si="31"/>
        <v>0</v>
      </c>
      <c r="X209" s="349">
        <f t="shared" si="15"/>
        <v>0</v>
      </c>
    </row>
    <row r="210" spans="1:24" ht="18.75" thickBot="1">
      <c r="A210" s="290">
        <v>200</v>
      </c>
      <c r="B210" s="139"/>
      <c r="C210" s="177">
        <v>1063</v>
      </c>
      <c r="D210" s="179" t="s">
        <v>1815</v>
      </c>
      <c r="E210" s="547">
        <f t="shared" si="30"/>
        <v>0</v>
      </c>
      <c r="F210" s="277">
        <f t="shared" si="30"/>
        <v>0</v>
      </c>
      <c r="G210" s="277">
        <f t="shared" si="30"/>
        <v>0</v>
      </c>
      <c r="H210" s="277">
        <f t="shared" si="30"/>
        <v>0</v>
      </c>
      <c r="I210" s="277">
        <f t="shared" si="30"/>
        <v>0</v>
      </c>
      <c r="J210" s="243">
        <f t="shared" si="10"/>
      </c>
      <c r="K210" s="271"/>
      <c r="L210" s="350">
        <f t="shared" si="28"/>
        <v>0</v>
      </c>
      <c r="M210" s="351">
        <f t="shared" si="28"/>
        <v>0</v>
      </c>
      <c r="N210" s="351">
        <f t="shared" si="28"/>
        <v>0</v>
      </c>
      <c r="O210" s="351">
        <f t="shared" si="28"/>
        <v>0</v>
      </c>
      <c r="P210" s="271"/>
      <c r="Q210" s="350">
        <f t="shared" si="31"/>
        <v>0</v>
      </c>
      <c r="R210" s="350">
        <f t="shared" si="31"/>
        <v>0</v>
      </c>
      <c r="S210" s="350">
        <f t="shared" si="31"/>
        <v>0</v>
      </c>
      <c r="T210" s="350">
        <f t="shared" si="31"/>
        <v>0</v>
      </c>
      <c r="U210" s="350">
        <f t="shared" si="31"/>
        <v>0</v>
      </c>
      <c r="V210" s="350">
        <f t="shared" si="31"/>
        <v>0</v>
      </c>
      <c r="W210" s="350">
        <f t="shared" si="31"/>
        <v>0</v>
      </c>
      <c r="X210" s="349">
        <f>T210-U210-V210-W210</f>
        <v>0</v>
      </c>
    </row>
    <row r="211" spans="1:24" ht="18.75" thickBot="1">
      <c r="A211" s="290">
        <v>200</v>
      </c>
      <c r="B211" s="139"/>
      <c r="C211" s="177">
        <v>1069</v>
      </c>
      <c r="D211" s="179" t="s">
        <v>436</v>
      </c>
      <c r="E211" s="547">
        <f t="shared" si="30"/>
        <v>0</v>
      </c>
      <c r="F211" s="277">
        <f t="shared" si="30"/>
        <v>0</v>
      </c>
      <c r="G211" s="277">
        <f t="shared" si="30"/>
        <v>0</v>
      </c>
      <c r="H211" s="277">
        <f t="shared" si="30"/>
        <v>0</v>
      </c>
      <c r="I211" s="277">
        <f t="shared" si="30"/>
        <v>0</v>
      </c>
      <c r="J211" s="243">
        <f t="shared" si="10"/>
      </c>
      <c r="K211" s="271"/>
      <c r="L211" s="350">
        <f t="shared" si="28"/>
        <v>0</v>
      </c>
      <c r="M211" s="351">
        <f t="shared" si="28"/>
        <v>0</v>
      </c>
      <c r="N211" s="351">
        <f t="shared" si="28"/>
        <v>0</v>
      </c>
      <c r="O211" s="351">
        <f t="shared" si="28"/>
        <v>0</v>
      </c>
      <c r="P211" s="271"/>
      <c r="Q211" s="350">
        <f t="shared" si="31"/>
        <v>0</v>
      </c>
      <c r="R211" s="350">
        <f t="shared" si="31"/>
        <v>0</v>
      </c>
      <c r="S211" s="350">
        <f t="shared" si="31"/>
        <v>0</v>
      </c>
      <c r="T211" s="350">
        <f t="shared" si="31"/>
        <v>0</v>
      </c>
      <c r="U211" s="350">
        <f t="shared" si="31"/>
        <v>0</v>
      </c>
      <c r="V211" s="350">
        <f t="shared" si="31"/>
        <v>0</v>
      </c>
      <c r="W211" s="350">
        <f t="shared" si="31"/>
        <v>0</v>
      </c>
      <c r="X211" s="349">
        <f t="shared" si="15"/>
        <v>0</v>
      </c>
    </row>
    <row r="212" spans="1:24" ht="30.75" thickBot="1">
      <c r="A212" s="290">
        <v>205</v>
      </c>
      <c r="B212" s="144"/>
      <c r="C212" s="140">
        <v>1091</v>
      </c>
      <c r="D212" s="149" t="s">
        <v>437</v>
      </c>
      <c r="E212" s="547">
        <f t="shared" si="30"/>
        <v>0</v>
      </c>
      <c r="F212" s="277">
        <f t="shared" si="30"/>
        <v>0</v>
      </c>
      <c r="G212" s="277">
        <f t="shared" si="30"/>
        <v>0</v>
      </c>
      <c r="H212" s="277">
        <f t="shared" si="30"/>
        <v>0</v>
      </c>
      <c r="I212" s="277">
        <f t="shared" si="30"/>
        <v>0</v>
      </c>
      <c r="J212" s="243">
        <f t="shared" si="10"/>
      </c>
      <c r="K212" s="271"/>
      <c r="L212" s="350">
        <f t="shared" si="28"/>
        <v>0</v>
      </c>
      <c r="M212" s="351">
        <f t="shared" si="28"/>
        <v>0</v>
      </c>
      <c r="N212" s="351">
        <f t="shared" si="28"/>
        <v>0</v>
      </c>
      <c r="O212" s="351">
        <f t="shared" si="28"/>
        <v>0</v>
      </c>
      <c r="P212" s="271"/>
      <c r="Q212" s="350">
        <f t="shared" si="31"/>
        <v>0</v>
      </c>
      <c r="R212" s="350">
        <f t="shared" si="31"/>
        <v>0</v>
      </c>
      <c r="S212" s="350">
        <f t="shared" si="31"/>
        <v>0</v>
      </c>
      <c r="T212" s="350">
        <f t="shared" si="31"/>
        <v>0</v>
      </c>
      <c r="U212" s="350">
        <f t="shared" si="31"/>
        <v>0</v>
      </c>
      <c r="V212" s="350">
        <f t="shared" si="31"/>
        <v>0</v>
      </c>
      <c r="W212" s="350">
        <f t="shared" si="31"/>
        <v>0</v>
      </c>
      <c r="X212" s="349">
        <f t="shared" si="15"/>
        <v>0</v>
      </c>
    </row>
    <row r="213" spans="1:24" ht="18.75" thickBot="1">
      <c r="A213" s="290">
        <v>210</v>
      </c>
      <c r="B213" s="139"/>
      <c r="C213" s="140">
        <v>1092</v>
      </c>
      <c r="D213" s="149" t="s">
        <v>593</v>
      </c>
      <c r="E213" s="547">
        <f t="shared" si="30"/>
        <v>0</v>
      </c>
      <c r="F213" s="277">
        <f t="shared" si="30"/>
        <v>0</v>
      </c>
      <c r="G213" s="277">
        <f t="shared" si="30"/>
        <v>0</v>
      </c>
      <c r="H213" s="277">
        <f t="shared" si="30"/>
        <v>0</v>
      </c>
      <c r="I213" s="277">
        <f t="shared" si="30"/>
        <v>0</v>
      </c>
      <c r="J213" s="243">
        <f t="shared" si="10"/>
      </c>
      <c r="K213" s="271"/>
      <c r="L213" s="350">
        <f t="shared" si="28"/>
        <v>0</v>
      </c>
      <c r="M213" s="351">
        <f t="shared" si="28"/>
        <v>0</v>
      </c>
      <c r="N213" s="351">
        <f t="shared" si="28"/>
        <v>0</v>
      </c>
      <c r="O213" s="351">
        <f t="shared" si="28"/>
        <v>0</v>
      </c>
      <c r="P213" s="271"/>
      <c r="Q213" s="352">
        <f t="shared" si="31"/>
        <v>0</v>
      </c>
      <c r="R213" s="352">
        <f t="shared" si="31"/>
        <v>0</v>
      </c>
      <c r="S213" s="352">
        <f t="shared" si="31"/>
        <v>0</v>
      </c>
      <c r="T213" s="352">
        <f t="shared" si="31"/>
        <v>0</v>
      </c>
      <c r="U213" s="352">
        <f t="shared" si="31"/>
        <v>0</v>
      </c>
      <c r="V213" s="352">
        <f t="shared" si="31"/>
        <v>0</v>
      </c>
      <c r="W213" s="352">
        <f t="shared" si="31"/>
        <v>0</v>
      </c>
      <c r="X213" s="349">
        <f t="shared" si="15"/>
        <v>0</v>
      </c>
    </row>
    <row r="214" spans="1:24" ht="18.75" thickBot="1">
      <c r="A214" s="290">
        <v>215</v>
      </c>
      <c r="B214" s="139"/>
      <c r="C214" s="146">
        <v>1098</v>
      </c>
      <c r="D214" s="150" t="s">
        <v>438</v>
      </c>
      <c r="E214" s="547">
        <f t="shared" si="30"/>
        <v>0</v>
      </c>
      <c r="F214" s="277">
        <f t="shared" si="30"/>
        <v>0</v>
      </c>
      <c r="G214" s="277">
        <f t="shared" si="30"/>
        <v>0</v>
      </c>
      <c r="H214" s="277">
        <f t="shared" si="30"/>
        <v>0</v>
      </c>
      <c r="I214" s="277">
        <f t="shared" si="30"/>
        <v>0</v>
      </c>
      <c r="J214" s="243">
        <f t="shared" si="10"/>
      </c>
      <c r="K214" s="271"/>
      <c r="L214" s="350">
        <f t="shared" si="28"/>
        <v>0</v>
      </c>
      <c r="M214" s="351">
        <f t="shared" si="28"/>
        <v>0</v>
      </c>
      <c r="N214" s="351">
        <f t="shared" si="28"/>
        <v>0</v>
      </c>
      <c r="O214" s="351">
        <f t="shared" si="28"/>
        <v>0</v>
      </c>
      <c r="P214" s="271"/>
      <c r="Q214" s="350">
        <f t="shared" si="31"/>
        <v>0</v>
      </c>
      <c r="R214" s="350">
        <f t="shared" si="31"/>
        <v>0</v>
      </c>
      <c r="S214" s="350">
        <f t="shared" si="31"/>
        <v>0</v>
      </c>
      <c r="T214" s="350">
        <f t="shared" si="31"/>
        <v>0</v>
      </c>
      <c r="U214" s="350">
        <f t="shared" si="31"/>
        <v>0</v>
      </c>
      <c r="V214" s="350">
        <f t="shared" si="31"/>
        <v>0</v>
      </c>
      <c r="W214" s="350">
        <f t="shared" si="31"/>
        <v>0</v>
      </c>
      <c r="X214" s="349">
        <f t="shared" si="15"/>
        <v>0</v>
      </c>
    </row>
    <row r="215" spans="1:25" s="274" customFormat="1" ht="18.75" thickBot="1">
      <c r="A215" s="289">
        <v>220</v>
      </c>
      <c r="B215" s="143">
        <v>1900</v>
      </c>
      <c r="C215" s="917" t="s">
        <v>508</v>
      </c>
      <c r="D215" s="917"/>
      <c r="E215" s="548">
        <f>SUMIF($B$611:$B$12317,$B215,E$611:E$12317)</f>
        <v>0</v>
      </c>
      <c r="F215" s="353">
        <f>SUMIF($B$611:$B$12317,$B215,F$611:F$12317)</f>
        <v>0</v>
      </c>
      <c r="G215" s="353">
        <f>SUMIF($B$611:$B$12317,$B215,G$611:G$12317)</f>
        <v>0</v>
      </c>
      <c r="H215" s="353">
        <f>SUMIF($B$611:$B$12317,$B215,H$611:H$12317)</f>
        <v>0</v>
      </c>
      <c r="I215" s="353">
        <f>SUMIF($B$611:$B$12317,$B215,I$611:I$12317)</f>
        <v>0</v>
      </c>
      <c r="J215" s="243">
        <f t="shared" si="10"/>
      </c>
      <c r="K215" s="271"/>
      <c r="L215" s="354">
        <f>SUMIF($B$611:$B$12317,$B215,L$611:L$12317)</f>
        <v>0</v>
      </c>
      <c r="M215" s="355">
        <f>SUMIF($B$611:$B$12317,$B215,M$611:M$12317)</f>
        <v>0</v>
      </c>
      <c r="N215" s="355">
        <f>SUMIF($B$611:$B$12317,$B215,N$611:N$12317)</f>
        <v>0</v>
      </c>
      <c r="O215" s="355">
        <f>SUMIF($B$611:$B$12317,$B215,O$611:O$12317)</f>
        <v>0</v>
      </c>
      <c r="P215" s="271"/>
      <c r="Q215" s="356">
        <f aca="true" t="shared" si="32" ref="Q215:W215">SUMIF($B$611:$B$12317,$B215,Q$611:Q$12317)</f>
        <v>0</v>
      </c>
      <c r="R215" s="356">
        <f t="shared" si="32"/>
        <v>0</v>
      </c>
      <c r="S215" s="356">
        <f t="shared" si="32"/>
        <v>0</v>
      </c>
      <c r="T215" s="356">
        <f t="shared" si="32"/>
        <v>0</v>
      </c>
      <c r="U215" s="356">
        <f t="shared" si="32"/>
        <v>0</v>
      </c>
      <c r="V215" s="356">
        <f t="shared" si="32"/>
        <v>0</v>
      </c>
      <c r="W215" s="356">
        <f t="shared" si="32"/>
        <v>0</v>
      </c>
      <c r="X215" s="349">
        <f>T215-U215-V215-W215</f>
        <v>0</v>
      </c>
      <c r="Y215" s="237"/>
    </row>
    <row r="216" spans="1:24" ht="32.25" thickBot="1">
      <c r="A216" s="290">
        <v>225</v>
      </c>
      <c r="B216" s="139"/>
      <c r="C216" s="148">
        <v>1901</v>
      </c>
      <c r="D216" s="151" t="s">
        <v>509</v>
      </c>
      <c r="E216" s="547">
        <f aca="true" t="shared" si="33" ref="E216:I218">SUMIF($C$611:$C$12317,$C216,E$611:E$12317)</f>
        <v>0</v>
      </c>
      <c r="F216" s="277">
        <f t="shared" si="33"/>
        <v>0</v>
      </c>
      <c r="G216" s="277">
        <f t="shared" si="33"/>
        <v>0</v>
      </c>
      <c r="H216" s="277">
        <f t="shared" si="33"/>
        <v>0</v>
      </c>
      <c r="I216" s="277">
        <f t="shared" si="33"/>
        <v>0</v>
      </c>
      <c r="J216" s="243">
        <f t="shared" si="10"/>
      </c>
      <c r="K216" s="271"/>
      <c r="L216" s="350">
        <f aca="true" t="shared" si="34" ref="L216:O218">SUMIF($C$611:$C$12317,$C216,L$611:L$12317)</f>
        <v>0</v>
      </c>
      <c r="M216" s="351">
        <f t="shared" si="34"/>
        <v>0</v>
      </c>
      <c r="N216" s="351">
        <f t="shared" si="34"/>
        <v>0</v>
      </c>
      <c r="O216" s="351">
        <f t="shared" si="34"/>
        <v>0</v>
      </c>
      <c r="P216" s="271"/>
      <c r="Q216" s="352">
        <f aca="true" t="shared" si="35" ref="Q216:W218">SUMIF($C$611:$C$12317,$C216,Q$611:Q$12317)</f>
        <v>0</v>
      </c>
      <c r="R216" s="352">
        <f t="shared" si="35"/>
        <v>0</v>
      </c>
      <c r="S216" s="352">
        <f t="shared" si="35"/>
        <v>0</v>
      </c>
      <c r="T216" s="352">
        <f t="shared" si="35"/>
        <v>0</v>
      </c>
      <c r="U216" s="352">
        <f t="shared" si="35"/>
        <v>0</v>
      </c>
      <c r="V216" s="352">
        <f t="shared" si="35"/>
        <v>0</v>
      </c>
      <c r="W216" s="352">
        <f t="shared" si="35"/>
        <v>0</v>
      </c>
      <c r="X216" s="349">
        <f>T216-U216-V216-W216</f>
        <v>0</v>
      </c>
    </row>
    <row r="217" spans="1:25" ht="32.25" thickBot="1">
      <c r="A217" s="290">
        <v>230</v>
      </c>
      <c r="B217" s="180"/>
      <c r="C217" s="140">
        <v>1981</v>
      </c>
      <c r="D217" s="168" t="s">
        <v>510</v>
      </c>
      <c r="E217" s="547">
        <f t="shared" si="33"/>
        <v>0</v>
      </c>
      <c r="F217" s="277">
        <f t="shared" si="33"/>
        <v>0</v>
      </c>
      <c r="G217" s="277">
        <f t="shared" si="33"/>
        <v>0</v>
      </c>
      <c r="H217" s="277">
        <f t="shared" si="33"/>
        <v>0</v>
      </c>
      <c r="I217" s="277">
        <f t="shared" si="33"/>
        <v>0</v>
      </c>
      <c r="J217" s="243">
        <f t="shared" si="10"/>
      </c>
      <c r="K217" s="271"/>
      <c r="L217" s="350">
        <f t="shared" si="34"/>
        <v>0</v>
      </c>
      <c r="M217" s="351">
        <f t="shared" si="34"/>
        <v>0</v>
      </c>
      <c r="N217" s="351">
        <f t="shared" si="34"/>
        <v>0</v>
      </c>
      <c r="O217" s="351">
        <f t="shared" si="34"/>
        <v>0</v>
      </c>
      <c r="P217" s="271"/>
      <c r="Q217" s="352">
        <f t="shared" si="35"/>
        <v>0</v>
      </c>
      <c r="R217" s="352">
        <f t="shared" si="35"/>
        <v>0</v>
      </c>
      <c r="S217" s="352">
        <f t="shared" si="35"/>
        <v>0</v>
      </c>
      <c r="T217" s="352">
        <f t="shared" si="35"/>
        <v>0</v>
      </c>
      <c r="U217" s="352">
        <f t="shared" si="35"/>
        <v>0</v>
      </c>
      <c r="V217" s="352">
        <f t="shared" si="35"/>
        <v>0</v>
      </c>
      <c r="W217" s="352">
        <f t="shared" si="35"/>
        <v>0</v>
      </c>
      <c r="X217" s="349">
        <f>T217-U217-V217-W217</f>
        <v>0</v>
      </c>
      <c r="Y217" s="274"/>
    </row>
    <row r="218" spans="1:24" ht="28.5" customHeight="1" thickBot="1">
      <c r="A218" s="290">
        <v>245</v>
      </c>
      <c r="B218" s="139"/>
      <c r="C218" s="146">
        <v>1991</v>
      </c>
      <c r="D218" s="159" t="s">
        <v>511</v>
      </c>
      <c r="E218" s="547">
        <f t="shared" si="33"/>
        <v>0</v>
      </c>
      <c r="F218" s="277">
        <f t="shared" si="33"/>
        <v>0</v>
      </c>
      <c r="G218" s="277">
        <f t="shared" si="33"/>
        <v>0</v>
      </c>
      <c r="H218" s="277">
        <f t="shared" si="33"/>
        <v>0</v>
      </c>
      <c r="I218" s="277">
        <f t="shared" si="33"/>
        <v>0</v>
      </c>
      <c r="J218" s="243">
        <f t="shared" si="10"/>
      </c>
      <c r="K218" s="271"/>
      <c r="L218" s="350">
        <f t="shared" si="34"/>
        <v>0</v>
      </c>
      <c r="M218" s="351">
        <f t="shared" si="34"/>
        <v>0</v>
      </c>
      <c r="N218" s="351">
        <f t="shared" si="34"/>
        <v>0</v>
      </c>
      <c r="O218" s="351">
        <f t="shared" si="34"/>
        <v>0</v>
      </c>
      <c r="P218" s="271"/>
      <c r="Q218" s="352">
        <f t="shared" si="35"/>
        <v>0</v>
      </c>
      <c r="R218" s="352">
        <f t="shared" si="35"/>
        <v>0</v>
      </c>
      <c r="S218" s="352">
        <f t="shared" si="35"/>
        <v>0</v>
      </c>
      <c r="T218" s="352">
        <f t="shared" si="35"/>
        <v>0</v>
      </c>
      <c r="U218" s="352">
        <f t="shared" si="35"/>
        <v>0</v>
      </c>
      <c r="V218" s="352">
        <f t="shared" si="35"/>
        <v>0</v>
      </c>
      <c r="W218" s="352">
        <f t="shared" si="35"/>
        <v>0</v>
      </c>
      <c r="X218" s="349">
        <f>T218-U218-V218-W218</f>
        <v>0</v>
      </c>
    </row>
    <row r="219" spans="1:25" s="274" customFormat="1" ht="18.75" thickBot="1">
      <c r="A219" s="289">
        <v>220</v>
      </c>
      <c r="B219" s="143">
        <v>2100</v>
      </c>
      <c r="C219" s="917" t="s">
        <v>1405</v>
      </c>
      <c r="D219" s="917"/>
      <c r="E219" s="548">
        <f>SUMIF($B$611:$B$12317,$B219,E$611:E$12317)</f>
        <v>0</v>
      </c>
      <c r="F219" s="353">
        <f>SUMIF($B$611:$B$12317,$B219,F$611:F$12317)</f>
        <v>0</v>
      </c>
      <c r="G219" s="353">
        <f>SUMIF($B$611:$B$12317,$B219,G$611:G$12317)</f>
        <v>0</v>
      </c>
      <c r="H219" s="353">
        <f>SUMIF($B$611:$B$12317,$B219,H$611:H$12317)</f>
        <v>0</v>
      </c>
      <c r="I219" s="353">
        <f>SUMIF($B$611:$B$12317,$B219,I$611:I$12317)</f>
        <v>0</v>
      </c>
      <c r="J219" s="243">
        <f t="shared" si="10"/>
      </c>
      <c r="K219" s="271"/>
      <c r="L219" s="354">
        <f>SUMIF($B$611:$B$12317,$B219,L$611:L$12317)</f>
        <v>0</v>
      </c>
      <c r="M219" s="355">
        <f>SUMIF($B$611:$B$12317,$B219,M$611:M$12317)</f>
        <v>0</v>
      </c>
      <c r="N219" s="355">
        <f>SUMIF($B$611:$B$12317,$B219,N$611:N$12317)</f>
        <v>0</v>
      </c>
      <c r="O219" s="355">
        <f>SUMIF($B$611:$B$12317,$B219,O$611:O$12317)</f>
        <v>0</v>
      </c>
      <c r="P219" s="271"/>
      <c r="Q219" s="356">
        <f aca="true" t="shared" si="36" ref="Q219:W219">SUMIF($B$611:$B$12317,$B219,Q$611:Q$12317)</f>
        <v>0</v>
      </c>
      <c r="R219" s="356">
        <f t="shared" si="36"/>
        <v>0</v>
      </c>
      <c r="S219" s="356">
        <f t="shared" si="36"/>
        <v>0</v>
      </c>
      <c r="T219" s="356">
        <f t="shared" si="36"/>
        <v>0</v>
      </c>
      <c r="U219" s="356">
        <f t="shared" si="36"/>
        <v>0</v>
      </c>
      <c r="V219" s="356">
        <f t="shared" si="36"/>
        <v>0</v>
      </c>
      <c r="W219" s="356">
        <f t="shared" si="36"/>
        <v>0</v>
      </c>
      <c r="X219" s="349">
        <f t="shared" si="15"/>
        <v>0</v>
      </c>
      <c r="Y219" s="237"/>
    </row>
    <row r="220" spans="1:24" ht="18.75" thickBot="1">
      <c r="A220" s="290">
        <v>225</v>
      </c>
      <c r="B220" s="139"/>
      <c r="C220" s="148">
        <v>2110</v>
      </c>
      <c r="D220" s="151" t="s">
        <v>439</v>
      </c>
      <c r="E220" s="547">
        <f aca="true" t="shared" si="37" ref="E220:I224">SUMIF($C$611:$C$12317,$C220,E$611:E$12317)</f>
        <v>0</v>
      </c>
      <c r="F220" s="277">
        <f t="shared" si="37"/>
        <v>0</v>
      </c>
      <c r="G220" s="277">
        <f t="shared" si="37"/>
        <v>0</v>
      </c>
      <c r="H220" s="277">
        <f t="shared" si="37"/>
        <v>0</v>
      </c>
      <c r="I220" s="277">
        <f t="shared" si="37"/>
        <v>0</v>
      </c>
      <c r="J220" s="243">
        <f t="shared" si="10"/>
      </c>
      <c r="K220" s="271"/>
      <c r="L220" s="350">
        <f aca="true" t="shared" si="38" ref="L220:O224">SUMIF($C$611:$C$12317,$C220,L$611:L$12317)</f>
        <v>0</v>
      </c>
      <c r="M220" s="351">
        <f t="shared" si="38"/>
        <v>0</v>
      </c>
      <c r="N220" s="351">
        <f t="shared" si="38"/>
        <v>0</v>
      </c>
      <c r="O220" s="351">
        <f t="shared" si="38"/>
        <v>0</v>
      </c>
      <c r="P220" s="271"/>
      <c r="Q220" s="352">
        <f aca="true" t="shared" si="39" ref="Q220:W224">SUMIF($C$611:$C$12317,$C220,Q$611:Q$12317)</f>
        <v>0</v>
      </c>
      <c r="R220" s="352">
        <f t="shared" si="39"/>
        <v>0</v>
      </c>
      <c r="S220" s="352">
        <f t="shared" si="39"/>
        <v>0</v>
      </c>
      <c r="T220" s="352">
        <f t="shared" si="39"/>
        <v>0</v>
      </c>
      <c r="U220" s="352">
        <f t="shared" si="39"/>
        <v>0</v>
      </c>
      <c r="V220" s="352">
        <f t="shared" si="39"/>
        <v>0</v>
      </c>
      <c r="W220" s="352">
        <f t="shared" si="39"/>
        <v>0</v>
      </c>
      <c r="X220" s="349">
        <f t="shared" si="15"/>
        <v>0</v>
      </c>
    </row>
    <row r="221" spans="1:25" ht="18.75" thickBot="1">
      <c r="A221" s="290">
        <v>230</v>
      </c>
      <c r="B221" s="180"/>
      <c r="C221" s="140">
        <v>2120</v>
      </c>
      <c r="D221" s="168" t="s">
        <v>440</v>
      </c>
      <c r="E221" s="547">
        <f t="shared" si="37"/>
        <v>0</v>
      </c>
      <c r="F221" s="277">
        <f t="shared" si="37"/>
        <v>0</v>
      </c>
      <c r="G221" s="277">
        <f t="shared" si="37"/>
        <v>0</v>
      </c>
      <c r="H221" s="277">
        <f t="shared" si="37"/>
        <v>0</v>
      </c>
      <c r="I221" s="277">
        <f t="shared" si="37"/>
        <v>0</v>
      </c>
      <c r="J221" s="243">
        <f t="shared" si="10"/>
      </c>
      <c r="K221" s="271"/>
      <c r="L221" s="350">
        <f t="shared" si="38"/>
        <v>0</v>
      </c>
      <c r="M221" s="351">
        <f t="shared" si="38"/>
        <v>0</v>
      </c>
      <c r="N221" s="351">
        <f t="shared" si="38"/>
        <v>0</v>
      </c>
      <c r="O221" s="351">
        <f t="shared" si="38"/>
        <v>0</v>
      </c>
      <c r="P221" s="271"/>
      <c r="Q221" s="352">
        <f t="shared" si="39"/>
        <v>0</v>
      </c>
      <c r="R221" s="352">
        <f t="shared" si="39"/>
        <v>0</v>
      </c>
      <c r="S221" s="352">
        <f t="shared" si="39"/>
        <v>0</v>
      </c>
      <c r="T221" s="352">
        <f t="shared" si="39"/>
        <v>0</v>
      </c>
      <c r="U221" s="352">
        <f t="shared" si="39"/>
        <v>0</v>
      </c>
      <c r="V221" s="352">
        <f t="shared" si="39"/>
        <v>0</v>
      </c>
      <c r="W221" s="352">
        <f t="shared" si="39"/>
        <v>0</v>
      </c>
      <c r="X221" s="349">
        <f t="shared" si="15"/>
        <v>0</v>
      </c>
      <c r="Y221" s="274"/>
    </row>
    <row r="222" spans="1:24" ht="23.25" customHeight="1" thickBot="1">
      <c r="A222" s="290">
        <v>235</v>
      </c>
      <c r="B222" s="180"/>
      <c r="C222" s="140">
        <v>2125</v>
      </c>
      <c r="D222" s="168" t="s">
        <v>441</v>
      </c>
      <c r="E222" s="547">
        <f t="shared" si="37"/>
        <v>0</v>
      </c>
      <c r="F222" s="277">
        <f t="shared" si="37"/>
        <v>0</v>
      </c>
      <c r="G222" s="277">
        <f t="shared" si="37"/>
        <v>0</v>
      </c>
      <c r="H222" s="277">
        <f t="shared" si="37"/>
        <v>0</v>
      </c>
      <c r="I222" s="277">
        <f t="shared" si="37"/>
        <v>0</v>
      </c>
      <c r="J222" s="243">
        <f t="shared" si="10"/>
      </c>
      <c r="K222" s="271"/>
      <c r="L222" s="350">
        <f t="shared" si="38"/>
        <v>0</v>
      </c>
      <c r="M222" s="351">
        <f t="shared" si="38"/>
        <v>0</v>
      </c>
      <c r="N222" s="351">
        <f t="shared" si="38"/>
        <v>0</v>
      </c>
      <c r="O222" s="351">
        <f t="shared" si="38"/>
        <v>0</v>
      </c>
      <c r="P222" s="271"/>
      <c r="Q222" s="352">
        <f t="shared" si="39"/>
        <v>0</v>
      </c>
      <c r="R222" s="352">
        <f t="shared" si="39"/>
        <v>0</v>
      </c>
      <c r="S222" s="352">
        <f t="shared" si="39"/>
        <v>0</v>
      </c>
      <c r="T222" s="352">
        <f t="shared" si="39"/>
        <v>0</v>
      </c>
      <c r="U222" s="352">
        <f t="shared" si="39"/>
        <v>0</v>
      </c>
      <c r="V222" s="352">
        <f t="shared" si="39"/>
        <v>0</v>
      </c>
      <c r="W222" s="352">
        <f t="shared" si="39"/>
        <v>0</v>
      </c>
      <c r="X222" s="349">
        <f t="shared" si="15"/>
        <v>0</v>
      </c>
    </row>
    <row r="223" spans="1:24" ht="22.5" customHeight="1" thickBot="1">
      <c r="A223" s="290">
        <v>240</v>
      </c>
      <c r="B223" s="147"/>
      <c r="C223" s="140">
        <v>2140</v>
      </c>
      <c r="D223" s="168" t="s">
        <v>442</v>
      </c>
      <c r="E223" s="547">
        <f t="shared" si="37"/>
        <v>0</v>
      </c>
      <c r="F223" s="277">
        <f t="shared" si="37"/>
        <v>0</v>
      </c>
      <c r="G223" s="277">
        <f t="shared" si="37"/>
        <v>0</v>
      </c>
      <c r="H223" s="277">
        <f t="shared" si="37"/>
        <v>0</v>
      </c>
      <c r="I223" s="277">
        <f t="shared" si="37"/>
        <v>0</v>
      </c>
      <c r="J223" s="243">
        <f t="shared" si="10"/>
      </c>
      <c r="K223" s="271"/>
      <c r="L223" s="350">
        <f t="shared" si="38"/>
        <v>0</v>
      </c>
      <c r="M223" s="351">
        <f t="shared" si="38"/>
        <v>0</v>
      </c>
      <c r="N223" s="351">
        <f t="shared" si="38"/>
        <v>0</v>
      </c>
      <c r="O223" s="351">
        <f t="shared" si="38"/>
        <v>0</v>
      </c>
      <c r="P223" s="271"/>
      <c r="Q223" s="352">
        <f t="shared" si="39"/>
        <v>0</v>
      </c>
      <c r="R223" s="352">
        <f t="shared" si="39"/>
        <v>0</v>
      </c>
      <c r="S223" s="352">
        <f t="shared" si="39"/>
        <v>0</v>
      </c>
      <c r="T223" s="352">
        <f t="shared" si="39"/>
        <v>0</v>
      </c>
      <c r="U223" s="352">
        <f t="shared" si="39"/>
        <v>0</v>
      </c>
      <c r="V223" s="352">
        <f t="shared" si="39"/>
        <v>0</v>
      </c>
      <c r="W223" s="352">
        <f t="shared" si="39"/>
        <v>0</v>
      </c>
      <c r="X223" s="349">
        <f t="shared" si="15"/>
        <v>0</v>
      </c>
    </row>
    <row r="224" spans="1:24" ht="23.25" customHeight="1" thickBot="1">
      <c r="A224" s="290">
        <v>245</v>
      </c>
      <c r="B224" s="139"/>
      <c r="C224" s="146">
        <v>2190</v>
      </c>
      <c r="D224" s="159" t="s">
        <v>443</v>
      </c>
      <c r="E224" s="547">
        <f t="shared" si="37"/>
        <v>0</v>
      </c>
      <c r="F224" s="277">
        <f t="shared" si="37"/>
        <v>0</v>
      </c>
      <c r="G224" s="277">
        <f t="shared" si="37"/>
        <v>0</v>
      </c>
      <c r="H224" s="277">
        <f t="shared" si="37"/>
        <v>0</v>
      </c>
      <c r="I224" s="277">
        <f t="shared" si="37"/>
        <v>0</v>
      </c>
      <c r="J224" s="243">
        <f t="shared" si="10"/>
      </c>
      <c r="K224" s="271"/>
      <c r="L224" s="350">
        <f t="shared" si="38"/>
        <v>0</v>
      </c>
      <c r="M224" s="351">
        <f t="shared" si="38"/>
        <v>0</v>
      </c>
      <c r="N224" s="351">
        <f t="shared" si="38"/>
        <v>0</v>
      </c>
      <c r="O224" s="351">
        <f t="shared" si="38"/>
        <v>0</v>
      </c>
      <c r="P224" s="271"/>
      <c r="Q224" s="352">
        <f t="shared" si="39"/>
        <v>0</v>
      </c>
      <c r="R224" s="352">
        <f t="shared" si="39"/>
        <v>0</v>
      </c>
      <c r="S224" s="352">
        <f t="shared" si="39"/>
        <v>0</v>
      </c>
      <c r="T224" s="352">
        <f t="shared" si="39"/>
        <v>0</v>
      </c>
      <c r="U224" s="352">
        <f t="shared" si="39"/>
        <v>0</v>
      </c>
      <c r="V224" s="352">
        <f t="shared" si="39"/>
        <v>0</v>
      </c>
      <c r="W224" s="352">
        <f t="shared" si="39"/>
        <v>0</v>
      </c>
      <c r="X224" s="349">
        <f t="shared" si="15"/>
        <v>0</v>
      </c>
    </row>
    <row r="225" spans="1:25" s="274" customFormat="1" ht="18.75" thickBot="1">
      <c r="A225" s="289">
        <v>250</v>
      </c>
      <c r="B225" s="143">
        <v>2200</v>
      </c>
      <c r="C225" s="917" t="s">
        <v>444</v>
      </c>
      <c r="D225" s="917"/>
      <c r="E225" s="548">
        <f>SUMIF($B$611:$B$12317,$B225,E$611:E$12317)</f>
        <v>0</v>
      </c>
      <c r="F225" s="353">
        <f>SUMIF($B$611:$B$12317,$B225,F$611:F$12317)</f>
        <v>0</v>
      </c>
      <c r="G225" s="353">
        <f>SUMIF($B$611:$B$12317,$B225,G$611:G$12317)</f>
        <v>0</v>
      </c>
      <c r="H225" s="353">
        <f>SUMIF($B$611:$B$12317,$B225,H$611:H$12317)</f>
        <v>0</v>
      </c>
      <c r="I225" s="353">
        <f>SUMIF($B$611:$B$12317,$B225,I$611:I$12317)</f>
        <v>0</v>
      </c>
      <c r="J225" s="243">
        <f t="shared" si="10"/>
      </c>
      <c r="K225" s="271"/>
      <c r="L225" s="354">
        <f>SUMIF($B$611:$B$12317,$B225,L$611:L$12317)</f>
        <v>0</v>
      </c>
      <c r="M225" s="355">
        <f>SUMIF($B$611:$B$12317,$B225,M$611:M$12317)</f>
        <v>0</v>
      </c>
      <c r="N225" s="355">
        <f>SUMIF($B$611:$B$12317,$B225,N$611:N$12317)</f>
        <v>0</v>
      </c>
      <c r="O225" s="355">
        <f>SUMIF($B$611:$B$12317,$B225,O$611:O$12317)</f>
        <v>0</v>
      </c>
      <c r="P225" s="271"/>
      <c r="Q225" s="356">
        <f aca="true" t="shared" si="40" ref="Q225:W225">SUMIF($B$611:$B$12317,$B225,Q$611:Q$12317)</f>
        <v>0</v>
      </c>
      <c r="R225" s="356">
        <f t="shared" si="40"/>
        <v>0</v>
      </c>
      <c r="S225" s="356">
        <f t="shared" si="40"/>
        <v>0</v>
      </c>
      <c r="T225" s="356">
        <f t="shared" si="40"/>
        <v>0</v>
      </c>
      <c r="U225" s="356">
        <f t="shared" si="40"/>
        <v>0</v>
      </c>
      <c r="V225" s="356">
        <f t="shared" si="40"/>
        <v>0</v>
      </c>
      <c r="W225" s="356">
        <f t="shared" si="40"/>
        <v>0</v>
      </c>
      <c r="X225" s="349">
        <f t="shared" si="15"/>
        <v>0</v>
      </c>
      <c r="Y225" s="237"/>
    </row>
    <row r="226" spans="1:24" ht="18.75" thickBot="1">
      <c r="A226" s="290">
        <v>255</v>
      </c>
      <c r="B226" s="139"/>
      <c r="C226" s="140">
        <v>2221</v>
      </c>
      <c r="D226" s="142" t="s">
        <v>594</v>
      </c>
      <c r="E226" s="547">
        <f aca="true" t="shared" si="41" ref="E226:I227">SUMIF($C$611:$C$12317,$C226,E$611:E$12317)</f>
        <v>0</v>
      </c>
      <c r="F226" s="277">
        <f t="shared" si="41"/>
        <v>0</v>
      </c>
      <c r="G226" s="277">
        <f t="shared" si="41"/>
        <v>0</v>
      </c>
      <c r="H226" s="277">
        <f t="shared" si="41"/>
        <v>0</v>
      </c>
      <c r="I226" s="277">
        <f t="shared" si="41"/>
        <v>0</v>
      </c>
      <c r="J226" s="243">
        <f t="shared" si="10"/>
      </c>
      <c r="K226" s="271"/>
      <c r="L226" s="352">
        <f aca="true" t="shared" si="42" ref="L226:O227">SUMIF($C$611:$C$12317,$C226,L$611:L$12317)</f>
        <v>0</v>
      </c>
      <c r="M226" s="357">
        <f t="shared" si="42"/>
        <v>0</v>
      </c>
      <c r="N226" s="357">
        <f t="shared" si="42"/>
        <v>0</v>
      </c>
      <c r="O226" s="357">
        <f t="shared" si="42"/>
        <v>0</v>
      </c>
      <c r="P226" s="271"/>
      <c r="Q226" s="352">
        <f aca="true" t="shared" si="43" ref="Q226:W227">SUMIF($C$611:$C$12317,$C226,Q$611:Q$12317)</f>
        <v>0</v>
      </c>
      <c r="R226" s="352">
        <f t="shared" si="43"/>
        <v>0</v>
      </c>
      <c r="S226" s="352">
        <f t="shared" si="43"/>
        <v>0</v>
      </c>
      <c r="T226" s="352">
        <f t="shared" si="43"/>
        <v>0</v>
      </c>
      <c r="U226" s="352">
        <f t="shared" si="43"/>
        <v>0</v>
      </c>
      <c r="V226" s="352">
        <f t="shared" si="43"/>
        <v>0</v>
      </c>
      <c r="W226" s="352">
        <f t="shared" si="43"/>
        <v>0</v>
      </c>
      <c r="X226" s="349">
        <f t="shared" si="15"/>
        <v>0</v>
      </c>
    </row>
    <row r="227" spans="1:24" ht="18.75" thickBot="1">
      <c r="A227" s="290">
        <v>265</v>
      </c>
      <c r="B227" s="139"/>
      <c r="C227" s="146">
        <v>2224</v>
      </c>
      <c r="D227" s="145" t="s">
        <v>445</v>
      </c>
      <c r="E227" s="547">
        <f t="shared" si="41"/>
        <v>0</v>
      </c>
      <c r="F227" s="277">
        <f t="shared" si="41"/>
        <v>0</v>
      </c>
      <c r="G227" s="277">
        <f t="shared" si="41"/>
        <v>0</v>
      </c>
      <c r="H227" s="277">
        <f t="shared" si="41"/>
        <v>0</v>
      </c>
      <c r="I227" s="277">
        <f t="shared" si="41"/>
        <v>0</v>
      </c>
      <c r="J227" s="243">
        <f t="shared" si="10"/>
      </c>
      <c r="K227" s="271"/>
      <c r="L227" s="350">
        <f t="shared" si="42"/>
        <v>0</v>
      </c>
      <c r="M227" s="351">
        <f t="shared" si="42"/>
        <v>0</v>
      </c>
      <c r="N227" s="351">
        <f t="shared" si="42"/>
        <v>0</v>
      </c>
      <c r="O227" s="351">
        <f t="shared" si="42"/>
        <v>0</v>
      </c>
      <c r="P227" s="271"/>
      <c r="Q227" s="352">
        <f t="shared" si="43"/>
        <v>0</v>
      </c>
      <c r="R227" s="352">
        <f t="shared" si="43"/>
        <v>0</v>
      </c>
      <c r="S227" s="352">
        <f t="shared" si="43"/>
        <v>0</v>
      </c>
      <c r="T227" s="352">
        <f t="shared" si="43"/>
        <v>0</v>
      </c>
      <c r="U227" s="352">
        <f t="shared" si="43"/>
        <v>0</v>
      </c>
      <c r="V227" s="352">
        <f t="shared" si="43"/>
        <v>0</v>
      </c>
      <c r="W227" s="352">
        <f t="shared" si="43"/>
        <v>0</v>
      </c>
      <c r="X227" s="349">
        <f t="shared" si="15"/>
        <v>0</v>
      </c>
    </row>
    <row r="228" spans="1:25" s="274" customFormat="1" ht="18.75" thickBot="1">
      <c r="A228" s="289">
        <v>270</v>
      </c>
      <c r="B228" s="143">
        <v>2500</v>
      </c>
      <c r="C228" s="954" t="s">
        <v>446</v>
      </c>
      <c r="D228" s="959"/>
      <c r="E228" s="548">
        <f aca="true" t="shared" si="44" ref="E228:I232">SUMIF($B$611:$B$12317,$B228,E$611:E$12317)</f>
        <v>0</v>
      </c>
      <c r="F228" s="353">
        <f t="shared" si="44"/>
        <v>0</v>
      </c>
      <c r="G228" s="353">
        <f t="shared" si="44"/>
        <v>0</v>
      </c>
      <c r="H228" s="353">
        <f t="shared" si="44"/>
        <v>0</v>
      </c>
      <c r="I228" s="353">
        <f t="shared" si="44"/>
        <v>0</v>
      </c>
      <c r="J228" s="243">
        <f t="shared" si="10"/>
      </c>
      <c r="K228" s="271"/>
      <c r="L228" s="354">
        <f aca="true" t="shared" si="45" ref="L228:O232">SUMIF($B$611:$B$12317,$B228,L$611:L$12317)</f>
        <v>0</v>
      </c>
      <c r="M228" s="355">
        <f t="shared" si="45"/>
        <v>0</v>
      </c>
      <c r="N228" s="355">
        <f t="shared" si="45"/>
        <v>0</v>
      </c>
      <c r="O228" s="355">
        <f t="shared" si="45"/>
        <v>0</v>
      </c>
      <c r="P228" s="271"/>
      <c r="Q228" s="356">
        <f aca="true" t="shared" si="46" ref="Q228:W232">SUMIF($B$611:$B$12317,$B228,Q$611:Q$12317)</f>
        <v>0</v>
      </c>
      <c r="R228" s="356">
        <f t="shared" si="46"/>
        <v>0</v>
      </c>
      <c r="S228" s="356">
        <f t="shared" si="46"/>
        <v>0</v>
      </c>
      <c r="T228" s="356">
        <f t="shared" si="46"/>
        <v>0</v>
      </c>
      <c r="U228" s="356">
        <f t="shared" si="46"/>
        <v>0</v>
      </c>
      <c r="V228" s="356">
        <f t="shared" si="46"/>
        <v>0</v>
      </c>
      <c r="W228" s="356">
        <f t="shared" si="46"/>
        <v>0</v>
      </c>
      <c r="X228" s="349">
        <f t="shared" si="15"/>
        <v>0</v>
      </c>
      <c r="Y228" s="237"/>
    </row>
    <row r="229" spans="1:25" s="274" customFormat="1" ht="20.25" customHeight="1" thickBot="1">
      <c r="A229" s="289">
        <v>290</v>
      </c>
      <c r="B229" s="143">
        <v>2600</v>
      </c>
      <c r="C229" s="955" t="s">
        <v>447</v>
      </c>
      <c r="D229" s="956"/>
      <c r="E229" s="548">
        <f t="shared" si="44"/>
        <v>0</v>
      </c>
      <c r="F229" s="353">
        <f t="shared" si="44"/>
        <v>0</v>
      </c>
      <c r="G229" s="353">
        <f t="shared" si="44"/>
        <v>0</v>
      </c>
      <c r="H229" s="353">
        <f t="shared" si="44"/>
        <v>0</v>
      </c>
      <c r="I229" s="353">
        <f t="shared" si="44"/>
        <v>0</v>
      </c>
      <c r="J229" s="243">
        <f t="shared" si="10"/>
      </c>
      <c r="K229" s="271"/>
      <c r="L229" s="354">
        <f t="shared" si="45"/>
        <v>0</v>
      </c>
      <c r="M229" s="355">
        <f t="shared" si="45"/>
        <v>0</v>
      </c>
      <c r="N229" s="355">
        <f t="shared" si="45"/>
        <v>0</v>
      </c>
      <c r="O229" s="355">
        <f t="shared" si="45"/>
        <v>0</v>
      </c>
      <c r="P229" s="271"/>
      <c r="Q229" s="356">
        <f t="shared" si="46"/>
        <v>0</v>
      </c>
      <c r="R229" s="356">
        <f t="shared" si="46"/>
        <v>0</v>
      </c>
      <c r="S229" s="356">
        <f t="shared" si="46"/>
        <v>0</v>
      </c>
      <c r="T229" s="356">
        <f t="shared" si="46"/>
        <v>0</v>
      </c>
      <c r="U229" s="356">
        <f t="shared" si="46"/>
        <v>0</v>
      </c>
      <c r="V229" s="356">
        <f t="shared" si="46"/>
        <v>0</v>
      </c>
      <c r="W229" s="356">
        <f t="shared" si="46"/>
        <v>0</v>
      </c>
      <c r="X229" s="349">
        <f t="shared" si="15"/>
        <v>0</v>
      </c>
      <c r="Y229" s="237"/>
    </row>
    <row r="230" spans="1:24" s="274" customFormat="1" ht="24" customHeight="1" thickBot="1">
      <c r="A230" s="358">
        <v>320</v>
      </c>
      <c r="B230" s="143">
        <v>2700</v>
      </c>
      <c r="C230" s="955" t="s">
        <v>448</v>
      </c>
      <c r="D230" s="956"/>
      <c r="E230" s="548">
        <f t="shared" si="44"/>
        <v>0</v>
      </c>
      <c r="F230" s="353">
        <f t="shared" si="44"/>
        <v>0</v>
      </c>
      <c r="G230" s="353">
        <f t="shared" si="44"/>
        <v>0</v>
      </c>
      <c r="H230" s="353">
        <f t="shared" si="44"/>
        <v>0</v>
      </c>
      <c r="I230" s="353">
        <f t="shared" si="44"/>
        <v>0</v>
      </c>
      <c r="J230" s="243">
        <f t="shared" si="10"/>
      </c>
      <c r="K230" s="271"/>
      <c r="L230" s="354">
        <f t="shared" si="45"/>
        <v>0</v>
      </c>
      <c r="M230" s="355">
        <f t="shared" si="45"/>
        <v>0</v>
      </c>
      <c r="N230" s="355">
        <f t="shared" si="45"/>
        <v>0</v>
      </c>
      <c r="O230" s="355">
        <f t="shared" si="45"/>
        <v>0</v>
      </c>
      <c r="P230" s="271"/>
      <c r="Q230" s="356">
        <f t="shared" si="46"/>
        <v>0</v>
      </c>
      <c r="R230" s="356">
        <f t="shared" si="46"/>
        <v>0</v>
      </c>
      <c r="S230" s="356">
        <f t="shared" si="46"/>
        <v>0</v>
      </c>
      <c r="T230" s="356">
        <f t="shared" si="46"/>
        <v>0</v>
      </c>
      <c r="U230" s="356">
        <f t="shared" si="46"/>
        <v>0</v>
      </c>
      <c r="V230" s="356">
        <f t="shared" si="46"/>
        <v>0</v>
      </c>
      <c r="W230" s="356">
        <f t="shared" si="46"/>
        <v>0</v>
      </c>
      <c r="X230" s="349">
        <f t="shared" si="15"/>
        <v>0</v>
      </c>
    </row>
    <row r="231" spans="1:24" s="274" customFormat="1" ht="33.75" customHeight="1" thickBot="1">
      <c r="A231" s="289">
        <v>330</v>
      </c>
      <c r="B231" s="143">
        <v>2800</v>
      </c>
      <c r="C231" s="955" t="s">
        <v>449</v>
      </c>
      <c r="D231" s="956"/>
      <c r="E231" s="548">
        <f t="shared" si="44"/>
        <v>0</v>
      </c>
      <c r="F231" s="353">
        <f t="shared" si="44"/>
        <v>0</v>
      </c>
      <c r="G231" s="353">
        <f t="shared" si="44"/>
        <v>0</v>
      </c>
      <c r="H231" s="353">
        <f t="shared" si="44"/>
        <v>0</v>
      </c>
      <c r="I231" s="353">
        <f t="shared" si="44"/>
        <v>0</v>
      </c>
      <c r="J231" s="243">
        <f t="shared" si="10"/>
      </c>
      <c r="K231" s="271"/>
      <c r="L231" s="354">
        <f t="shared" si="45"/>
        <v>0</v>
      </c>
      <c r="M231" s="355">
        <f t="shared" si="45"/>
        <v>0</v>
      </c>
      <c r="N231" s="355">
        <f t="shared" si="45"/>
        <v>0</v>
      </c>
      <c r="O231" s="355">
        <f t="shared" si="45"/>
        <v>0</v>
      </c>
      <c r="P231" s="271"/>
      <c r="Q231" s="356">
        <f t="shared" si="46"/>
        <v>0</v>
      </c>
      <c r="R231" s="356">
        <f t="shared" si="46"/>
        <v>0</v>
      </c>
      <c r="S231" s="356">
        <f t="shared" si="46"/>
        <v>0</v>
      </c>
      <c r="T231" s="356">
        <f t="shared" si="46"/>
        <v>0</v>
      </c>
      <c r="U231" s="356">
        <f t="shared" si="46"/>
        <v>0</v>
      </c>
      <c r="V231" s="356">
        <f t="shared" si="46"/>
        <v>0</v>
      </c>
      <c r="W231" s="356">
        <f t="shared" si="46"/>
        <v>0</v>
      </c>
      <c r="X231" s="349">
        <f t="shared" si="15"/>
        <v>0</v>
      </c>
    </row>
    <row r="232" spans="1:24" s="274" customFormat="1" ht="18.75" thickBot="1">
      <c r="A232" s="289">
        <v>350</v>
      </c>
      <c r="B232" s="143">
        <v>2900</v>
      </c>
      <c r="C232" s="953" t="s">
        <v>450</v>
      </c>
      <c r="D232" s="953"/>
      <c r="E232" s="548">
        <f t="shared" si="44"/>
        <v>0</v>
      </c>
      <c r="F232" s="353">
        <f t="shared" si="44"/>
        <v>0</v>
      </c>
      <c r="G232" s="353">
        <f t="shared" si="44"/>
        <v>0</v>
      </c>
      <c r="H232" s="353">
        <f t="shared" si="44"/>
        <v>0</v>
      </c>
      <c r="I232" s="353">
        <f t="shared" si="44"/>
        <v>0</v>
      </c>
      <c r="J232" s="243">
        <f t="shared" si="10"/>
      </c>
      <c r="K232" s="271"/>
      <c r="L232" s="354">
        <f t="shared" si="45"/>
        <v>0</v>
      </c>
      <c r="M232" s="355">
        <f t="shared" si="45"/>
        <v>0</v>
      </c>
      <c r="N232" s="355">
        <f t="shared" si="45"/>
        <v>0</v>
      </c>
      <c r="O232" s="355">
        <f t="shared" si="45"/>
        <v>0</v>
      </c>
      <c r="P232" s="271"/>
      <c r="Q232" s="356">
        <f t="shared" si="46"/>
        <v>0</v>
      </c>
      <c r="R232" s="356">
        <f t="shared" si="46"/>
        <v>0</v>
      </c>
      <c r="S232" s="356">
        <f t="shared" si="46"/>
        <v>0</v>
      </c>
      <c r="T232" s="356">
        <f t="shared" si="46"/>
        <v>0</v>
      </c>
      <c r="U232" s="356">
        <f t="shared" si="46"/>
        <v>0</v>
      </c>
      <c r="V232" s="356">
        <f t="shared" si="46"/>
        <v>0</v>
      </c>
      <c r="W232" s="356">
        <f t="shared" si="46"/>
        <v>0</v>
      </c>
      <c r="X232" s="349">
        <f t="shared" si="15"/>
        <v>0</v>
      </c>
    </row>
    <row r="233" spans="1:25" ht="18.75" thickBot="1">
      <c r="A233" s="290">
        <v>355</v>
      </c>
      <c r="B233" s="181"/>
      <c r="C233" s="148">
        <v>2920</v>
      </c>
      <c r="D233" s="360" t="s">
        <v>451</v>
      </c>
      <c r="E233" s="547">
        <f aca="true" t="shared" si="47" ref="E233:I238">SUMIF($C$611:$C$12317,$C233,E$611:E$12317)</f>
        <v>0</v>
      </c>
      <c r="F233" s="277">
        <f t="shared" si="47"/>
        <v>0</v>
      </c>
      <c r="G233" s="277">
        <f t="shared" si="47"/>
        <v>0</v>
      </c>
      <c r="H233" s="277">
        <f t="shared" si="47"/>
        <v>0</v>
      </c>
      <c r="I233" s="277">
        <f t="shared" si="47"/>
        <v>0</v>
      </c>
      <c r="J233" s="243">
        <f t="shared" si="10"/>
      </c>
      <c r="K233" s="271"/>
      <c r="L233" s="350">
        <f aca="true" t="shared" si="48" ref="L233:O238">SUMIF($C$611:$C$12317,$C233,L$611:L$12317)</f>
        <v>0</v>
      </c>
      <c r="M233" s="351">
        <f t="shared" si="48"/>
        <v>0</v>
      </c>
      <c r="N233" s="351">
        <f t="shared" si="48"/>
        <v>0</v>
      </c>
      <c r="O233" s="351">
        <f t="shared" si="48"/>
        <v>0</v>
      </c>
      <c r="P233" s="271"/>
      <c r="Q233" s="352">
        <f aca="true" t="shared" si="49" ref="Q233:W238">SUMIF($C$611:$C$12317,$C233,Q$611:Q$12317)</f>
        <v>0</v>
      </c>
      <c r="R233" s="352">
        <f t="shared" si="49"/>
        <v>0</v>
      </c>
      <c r="S233" s="352">
        <f t="shared" si="49"/>
        <v>0</v>
      </c>
      <c r="T233" s="352">
        <f t="shared" si="49"/>
        <v>0</v>
      </c>
      <c r="U233" s="352">
        <f t="shared" si="49"/>
        <v>0</v>
      </c>
      <c r="V233" s="352">
        <f t="shared" si="49"/>
        <v>0</v>
      </c>
      <c r="W233" s="352">
        <f t="shared" si="49"/>
        <v>0</v>
      </c>
      <c r="X233" s="349">
        <f t="shared" si="15"/>
        <v>0</v>
      </c>
      <c r="Y233" s="274"/>
    </row>
    <row r="234" spans="1:25" ht="32.25" thickBot="1">
      <c r="A234" s="290">
        <v>375</v>
      </c>
      <c r="B234" s="181"/>
      <c r="C234" s="177">
        <v>2969</v>
      </c>
      <c r="D234" s="361" t="s">
        <v>452</v>
      </c>
      <c r="E234" s="547">
        <f t="shared" si="47"/>
        <v>0</v>
      </c>
      <c r="F234" s="277">
        <f t="shared" si="47"/>
        <v>0</v>
      </c>
      <c r="G234" s="277">
        <f t="shared" si="47"/>
        <v>0</v>
      </c>
      <c r="H234" s="277">
        <f t="shared" si="47"/>
        <v>0</v>
      </c>
      <c r="I234" s="277">
        <f t="shared" si="47"/>
        <v>0</v>
      </c>
      <c r="J234" s="243">
        <f t="shared" si="10"/>
      </c>
      <c r="K234" s="271"/>
      <c r="L234" s="350">
        <f t="shared" si="48"/>
        <v>0</v>
      </c>
      <c r="M234" s="351">
        <f t="shared" si="48"/>
        <v>0</v>
      </c>
      <c r="N234" s="351">
        <f t="shared" si="48"/>
        <v>0</v>
      </c>
      <c r="O234" s="351">
        <f t="shared" si="48"/>
        <v>0</v>
      </c>
      <c r="P234" s="271"/>
      <c r="Q234" s="352">
        <f t="shared" si="49"/>
        <v>0</v>
      </c>
      <c r="R234" s="352">
        <f t="shared" si="49"/>
        <v>0</v>
      </c>
      <c r="S234" s="352">
        <f t="shared" si="49"/>
        <v>0</v>
      </c>
      <c r="T234" s="352">
        <f t="shared" si="49"/>
        <v>0</v>
      </c>
      <c r="U234" s="352">
        <f t="shared" si="49"/>
        <v>0</v>
      </c>
      <c r="V234" s="352">
        <f t="shared" si="49"/>
        <v>0</v>
      </c>
      <c r="W234" s="352">
        <f t="shared" si="49"/>
        <v>0</v>
      </c>
      <c r="X234" s="349">
        <f t="shared" si="15"/>
        <v>0</v>
      </c>
      <c r="Y234" s="274"/>
    </row>
    <row r="235" spans="1:24" ht="32.25" thickBot="1">
      <c r="A235" s="290">
        <v>380</v>
      </c>
      <c r="B235" s="181"/>
      <c r="C235" s="177">
        <v>2970</v>
      </c>
      <c r="D235" s="361" t="s">
        <v>453</v>
      </c>
      <c r="E235" s="547">
        <f t="shared" si="47"/>
        <v>0</v>
      </c>
      <c r="F235" s="277">
        <f t="shared" si="47"/>
        <v>0</v>
      </c>
      <c r="G235" s="277">
        <f t="shared" si="47"/>
        <v>0</v>
      </c>
      <c r="H235" s="277">
        <f t="shared" si="47"/>
        <v>0</v>
      </c>
      <c r="I235" s="277">
        <f t="shared" si="47"/>
        <v>0</v>
      </c>
      <c r="J235" s="243">
        <f t="shared" si="10"/>
      </c>
      <c r="K235" s="271"/>
      <c r="L235" s="350">
        <f t="shared" si="48"/>
        <v>0</v>
      </c>
      <c r="M235" s="351">
        <f t="shared" si="48"/>
        <v>0</v>
      </c>
      <c r="N235" s="351">
        <f t="shared" si="48"/>
        <v>0</v>
      </c>
      <c r="O235" s="351">
        <f t="shared" si="48"/>
        <v>0</v>
      </c>
      <c r="P235" s="271"/>
      <c r="Q235" s="352">
        <f t="shared" si="49"/>
        <v>0</v>
      </c>
      <c r="R235" s="352">
        <f t="shared" si="49"/>
        <v>0</v>
      </c>
      <c r="S235" s="352">
        <f t="shared" si="49"/>
        <v>0</v>
      </c>
      <c r="T235" s="352">
        <f t="shared" si="49"/>
        <v>0</v>
      </c>
      <c r="U235" s="352">
        <f t="shared" si="49"/>
        <v>0</v>
      </c>
      <c r="V235" s="352">
        <f t="shared" si="49"/>
        <v>0</v>
      </c>
      <c r="W235" s="352">
        <f t="shared" si="49"/>
        <v>0</v>
      </c>
      <c r="X235" s="349">
        <f t="shared" si="15"/>
        <v>0</v>
      </c>
    </row>
    <row r="236" spans="1:24" ht="18.75" thickBot="1">
      <c r="A236" s="290">
        <v>385</v>
      </c>
      <c r="B236" s="181"/>
      <c r="C236" s="175">
        <v>2989</v>
      </c>
      <c r="D236" s="362" t="s">
        <v>454</v>
      </c>
      <c r="E236" s="547">
        <f t="shared" si="47"/>
        <v>0</v>
      </c>
      <c r="F236" s="277">
        <f t="shared" si="47"/>
        <v>0</v>
      </c>
      <c r="G236" s="277">
        <f t="shared" si="47"/>
        <v>0</v>
      </c>
      <c r="H236" s="277">
        <f t="shared" si="47"/>
        <v>0</v>
      </c>
      <c r="I236" s="277">
        <f t="shared" si="47"/>
        <v>0</v>
      </c>
      <c r="J236" s="243">
        <f t="shared" si="10"/>
      </c>
      <c r="K236" s="271"/>
      <c r="L236" s="350">
        <f t="shared" si="48"/>
        <v>0</v>
      </c>
      <c r="M236" s="351">
        <f t="shared" si="48"/>
        <v>0</v>
      </c>
      <c r="N236" s="351">
        <f t="shared" si="48"/>
        <v>0</v>
      </c>
      <c r="O236" s="351">
        <f t="shared" si="48"/>
        <v>0</v>
      </c>
      <c r="P236" s="271"/>
      <c r="Q236" s="352">
        <f t="shared" si="49"/>
        <v>0</v>
      </c>
      <c r="R236" s="352">
        <f t="shared" si="49"/>
        <v>0</v>
      </c>
      <c r="S236" s="352">
        <f t="shared" si="49"/>
        <v>0</v>
      </c>
      <c r="T236" s="352">
        <f t="shared" si="49"/>
        <v>0</v>
      </c>
      <c r="U236" s="352">
        <f t="shared" si="49"/>
        <v>0</v>
      </c>
      <c r="V236" s="352">
        <f t="shared" si="49"/>
        <v>0</v>
      </c>
      <c r="W236" s="352">
        <f t="shared" si="49"/>
        <v>0</v>
      </c>
      <c r="X236" s="349">
        <f t="shared" si="15"/>
        <v>0</v>
      </c>
    </row>
    <row r="237" spans="1:24" ht="18.75" thickBot="1">
      <c r="A237" s="290">
        <v>390</v>
      </c>
      <c r="B237" s="139"/>
      <c r="C237" s="140">
        <v>2991</v>
      </c>
      <c r="D237" s="363" t="s">
        <v>455</v>
      </c>
      <c r="E237" s="547">
        <f t="shared" si="47"/>
        <v>0</v>
      </c>
      <c r="F237" s="277">
        <f t="shared" si="47"/>
        <v>0</v>
      </c>
      <c r="G237" s="277">
        <f t="shared" si="47"/>
        <v>0</v>
      </c>
      <c r="H237" s="277">
        <f t="shared" si="47"/>
        <v>0</v>
      </c>
      <c r="I237" s="277">
        <f t="shared" si="47"/>
        <v>0</v>
      </c>
      <c r="J237" s="243">
        <f t="shared" si="10"/>
      </c>
      <c r="K237" s="271"/>
      <c r="L237" s="350">
        <f t="shared" si="48"/>
        <v>0</v>
      </c>
      <c r="M237" s="351">
        <f t="shared" si="48"/>
        <v>0</v>
      </c>
      <c r="N237" s="351">
        <f t="shared" si="48"/>
        <v>0</v>
      </c>
      <c r="O237" s="351">
        <f t="shared" si="48"/>
        <v>0</v>
      </c>
      <c r="P237" s="271"/>
      <c r="Q237" s="352">
        <f t="shared" si="49"/>
        <v>0</v>
      </c>
      <c r="R237" s="352">
        <f t="shared" si="49"/>
        <v>0</v>
      </c>
      <c r="S237" s="352">
        <f t="shared" si="49"/>
        <v>0</v>
      </c>
      <c r="T237" s="352">
        <f t="shared" si="49"/>
        <v>0</v>
      </c>
      <c r="U237" s="352">
        <f t="shared" si="49"/>
        <v>0</v>
      </c>
      <c r="V237" s="352">
        <f t="shared" si="49"/>
        <v>0</v>
      </c>
      <c r="W237" s="352">
        <f t="shared" si="49"/>
        <v>0</v>
      </c>
      <c r="X237" s="349">
        <f t="shared" si="15"/>
        <v>0</v>
      </c>
    </row>
    <row r="238" spans="1:24" ht="18.75" thickBot="1">
      <c r="A238" s="290">
        <v>395</v>
      </c>
      <c r="B238" s="139"/>
      <c r="C238" s="146">
        <v>2992</v>
      </c>
      <c r="D238" s="625" t="s">
        <v>456</v>
      </c>
      <c r="E238" s="547">
        <f t="shared" si="47"/>
        <v>0</v>
      </c>
      <c r="F238" s="277">
        <f t="shared" si="47"/>
        <v>0</v>
      </c>
      <c r="G238" s="277">
        <f t="shared" si="47"/>
        <v>0</v>
      </c>
      <c r="H238" s="277">
        <f t="shared" si="47"/>
        <v>0</v>
      </c>
      <c r="I238" s="277">
        <f t="shared" si="47"/>
        <v>0</v>
      </c>
      <c r="J238" s="243">
        <f t="shared" si="10"/>
      </c>
      <c r="K238" s="271"/>
      <c r="L238" s="350">
        <f t="shared" si="48"/>
        <v>0</v>
      </c>
      <c r="M238" s="351">
        <f t="shared" si="48"/>
        <v>0</v>
      </c>
      <c r="N238" s="351">
        <f t="shared" si="48"/>
        <v>0</v>
      </c>
      <c r="O238" s="351">
        <f t="shared" si="48"/>
        <v>0</v>
      </c>
      <c r="P238" s="271"/>
      <c r="Q238" s="352">
        <f t="shared" si="49"/>
        <v>0</v>
      </c>
      <c r="R238" s="352">
        <f t="shared" si="49"/>
        <v>0</v>
      </c>
      <c r="S238" s="352">
        <f t="shared" si="49"/>
        <v>0</v>
      </c>
      <c r="T238" s="352">
        <f t="shared" si="49"/>
        <v>0</v>
      </c>
      <c r="U238" s="352">
        <f t="shared" si="49"/>
        <v>0</v>
      </c>
      <c r="V238" s="352">
        <f t="shared" si="49"/>
        <v>0</v>
      </c>
      <c r="W238" s="352">
        <f t="shared" si="49"/>
        <v>0</v>
      </c>
      <c r="X238" s="349">
        <f>T238-U238-V238-W238</f>
        <v>0</v>
      </c>
    </row>
    <row r="239" spans="1:25" s="274" customFormat="1" ht="18.75" thickBot="1">
      <c r="A239" s="284">
        <v>397</v>
      </c>
      <c r="B239" s="143">
        <v>3300</v>
      </c>
      <c r="C239" s="366" t="s">
        <v>457</v>
      </c>
      <c r="D239" s="359"/>
      <c r="E239" s="548">
        <f>SUMIF($B$611:$B$12317,$B239,E$611:E$12317)</f>
        <v>0</v>
      </c>
      <c r="F239" s="353">
        <f>SUMIF($B$611:$B$12317,$B239,F$611:F$12317)</f>
        <v>0</v>
      </c>
      <c r="G239" s="353">
        <f>SUMIF($B$611:$B$12317,$B239,G$611:G$12317)</f>
        <v>0</v>
      </c>
      <c r="H239" s="353">
        <f>SUMIF($B$611:$B$12317,$B239,H$611:H$12317)</f>
        <v>0</v>
      </c>
      <c r="I239" s="353">
        <f>SUMIF($B$611:$B$12317,$B239,I$611:I$12317)</f>
        <v>0</v>
      </c>
      <c r="J239" s="243">
        <f t="shared" si="10"/>
      </c>
      <c r="K239" s="271"/>
      <c r="L239" s="356">
        <f>SUMIF($B$611:$B$12317,$B239,L$611:L$12317)</f>
        <v>0</v>
      </c>
      <c r="M239" s="367">
        <f>SUMIF($B$611:$B$12317,$B239,M$611:M$12317)</f>
        <v>0</v>
      </c>
      <c r="N239" s="367">
        <f>SUMIF($B$611:$B$12317,$B239,N$611:N$12317)</f>
        <v>0</v>
      </c>
      <c r="O239" s="367">
        <f>SUMIF($B$611:$B$12317,$B239,O$611:O$12317)</f>
        <v>0</v>
      </c>
      <c r="P239" s="271"/>
      <c r="Q239" s="356">
        <f aca="true" t="shared" si="50" ref="Q239:W239">SUMIF($B$611:$B$12317,$B239,Q$611:Q$12317)</f>
        <v>0</v>
      </c>
      <c r="R239" s="356">
        <f t="shared" si="50"/>
        <v>0</v>
      </c>
      <c r="S239" s="356">
        <f t="shared" si="50"/>
        <v>0</v>
      </c>
      <c r="T239" s="356">
        <f t="shared" si="50"/>
        <v>0</v>
      </c>
      <c r="U239" s="356">
        <f t="shared" si="50"/>
        <v>0</v>
      </c>
      <c r="V239" s="356">
        <f t="shared" si="50"/>
        <v>0</v>
      </c>
      <c r="W239" s="356">
        <f t="shared" si="50"/>
        <v>0</v>
      </c>
      <c r="X239" s="349">
        <f t="shared" si="15"/>
        <v>0</v>
      </c>
      <c r="Y239" s="237"/>
    </row>
    <row r="240" spans="1:24" ht="18.75" thickBot="1">
      <c r="A240" s="273">
        <v>398</v>
      </c>
      <c r="B240" s="147"/>
      <c r="C240" s="148">
        <v>3301</v>
      </c>
      <c r="D240" s="549" t="s">
        <v>458</v>
      </c>
      <c r="E240" s="547">
        <f aca="true" t="shared" si="51" ref="E240:I245">SUMIF($C$611:$C$12317,$C240,E$611:E$12317)</f>
        <v>0</v>
      </c>
      <c r="F240" s="277">
        <f t="shared" si="51"/>
        <v>0</v>
      </c>
      <c r="G240" s="277">
        <f t="shared" si="51"/>
        <v>0</v>
      </c>
      <c r="H240" s="277">
        <f t="shared" si="51"/>
        <v>0</v>
      </c>
      <c r="I240" s="277">
        <f t="shared" si="51"/>
        <v>0</v>
      </c>
      <c r="J240" s="243">
        <f t="shared" si="10"/>
      </c>
      <c r="K240" s="271"/>
      <c r="L240" s="352">
        <f aca="true" t="shared" si="52" ref="L240:O245">SUMIF($C$611:$C$12317,$C240,L$611:L$12317)</f>
        <v>0</v>
      </c>
      <c r="M240" s="357">
        <f t="shared" si="52"/>
        <v>0</v>
      </c>
      <c r="N240" s="357">
        <f t="shared" si="52"/>
        <v>0</v>
      </c>
      <c r="O240" s="357">
        <f t="shared" si="52"/>
        <v>0</v>
      </c>
      <c r="P240" s="271"/>
      <c r="Q240" s="352">
        <f aca="true" t="shared" si="53" ref="Q240:W245">SUMIF($C$611:$C$12317,$C240,Q$611:Q$12317)</f>
        <v>0</v>
      </c>
      <c r="R240" s="352">
        <f t="shared" si="53"/>
        <v>0</v>
      </c>
      <c r="S240" s="352">
        <f t="shared" si="53"/>
        <v>0</v>
      </c>
      <c r="T240" s="352">
        <f t="shared" si="53"/>
        <v>0</v>
      </c>
      <c r="U240" s="352">
        <f t="shared" si="53"/>
        <v>0</v>
      </c>
      <c r="V240" s="352">
        <f t="shared" si="53"/>
        <v>0</v>
      </c>
      <c r="W240" s="352">
        <f t="shared" si="53"/>
        <v>0</v>
      </c>
      <c r="X240" s="349">
        <f t="shared" si="15"/>
        <v>0</v>
      </c>
    </row>
    <row r="241" spans="1:25" ht="18.75" thickBot="1">
      <c r="A241" s="273">
        <v>399</v>
      </c>
      <c r="B241" s="147"/>
      <c r="C241" s="177">
        <v>3302</v>
      </c>
      <c r="D241" s="550" t="s">
        <v>459</v>
      </c>
      <c r="E241" s="547">
        <f t="shared" si="51"/>
        <v>0</v>
      </c>
      <c r="F241" s="277">
        <f t="shared" si="51"/>
        <v>0</v>
      </c>
      <c r="G241" s="277">
        <f t="shared" si="51"/>
        <v>0</v>
      </c>
      <c r="H241" s="277">
        <f t="shared" si="51"/>
        <v>0</v>
      </c>
      <c r="I241" s="277">
        <f t="shared" si="51"/>
        <v>0</v>
      </c>
      <c r="J241" s="243">
        <f t="shared" si="10"/>
      </c>
      <c r="K241" s="271"/>
      <c r="L241" s="352">
        <f t="shared" si="52"/>
        <v>0</v>
      </c>
      <c r="M241" s="357">
        <f t="shared" si="52"/>
        <v>0</v>
      </c>
      <c r="N241" s="357">
        <f t="shared" si="52"/>
        <v>0</v>
      </c>
      <c r="O241" s="357">
        <f t="shared" si="52"/>
        <v>0</v>
      </c>
      <c r="P241" s="271"/>
      <c r="Q241" s="352">
        <f t="shared" si="53"/>
        <v>0</v>
      </c>
      <c r="R241" s="352">
        <f t="shared" si="53"/>
        <v>0</v>
      </c>
      <c r="S241" s="352">
        <f t="shared" si="53"/>
        <v>0</v>
      </c>
      <c r="T241" s="352">
        <f t="shared" si="53"/>
        <v>0</v>
      </c>
      <c r="U241" s="352">
        <f t="shared" si="53"/>
        <v>0</v>
      </c>
      <c r="V241" s="352">
        <f t="shared" si="53"/>
        <v>0</v>
      </c>
      <c r="W241" s="352">
        <f t="shared" si="53"/>
        <v>0</v>
      </c>
      <c r="X241" s="349">
        <f t="shared" si="15"/>
        <v>0</v>
      </c>
      <c r="Y241" s="274"/>
    </row>
    <row r="242" spans="1:24" ht="18.75" thickBot="1">
      <c r="A242" s="273">
        <v>400</v>
      </c>
      <c r="B242" s="147"/>
      <c r="C242" s="177">
        <v>3303</v>
      </c>
      <c r="D242" s="361" t="s">
        <v>460</v>
      </c>
      <c r="E242" s="547">
        <f t="shared" si="51"/>
        <v>0</v>
      </c>
      <c r="F242" s="277">
        <f t="shared" si="51"/>
        <v>0</v>
      </c>
      <c r="G242" s="277">
        <f t="shared" si="51"/>
        <v>0</v>
      </c>
      <c r="H242" s="277">
        <f t="shared" si="51"/>
        <v>0</v>
      </c>
      <c r="I242" s="277">
        <f t="shared" si="51"/>
        <v>0</v>
      </c>
      <c r="J242" s="243">
        <f t="shared" si="10"/>
      </c>
      <c r="K242" s="271"/>
      <c r="L242" s="352">
        <f t="shared" si="52"/>
        <v>0</v>
      </c>
      <c r="M242" s="357">
        <f t="shared" si="52"/>
        <v>0</v>
      </c>
      <c r="N242" s="357">
        <f t="shared" si="52"/>
        <v>0</v>
      </c>
      <c r="O242" s="357">
        <f t="shared" si="52"/>
        <v>0</v>
      </c>
      <c r="P242" s="271"/>
      <c r="Q242" s="352">
        <f t="shared" si="53"/>
        <v>0</v>
      </c>
      <c r="R242" s="352">
        <f t="shared" si="53"/>
        <v>0</v>
      </c>
      <c r="S242" s="352">
        <f t="shared" si="53"/>
        <v>0</v>
      </c>
      <c r="T242" s="352">
        <f t="shared" si="53"/>
        <v>0</v>
      </c>
      <c r="U242" s="352">
        <f t="shared" si="53"/>
        <v>0</v>
      </c>
      <c r="V242" s="352">
        <f t="shared" si="53"/>
        <v>0</v>
      </c>
      <c r="W242" s="352">
        <f t="shared" si="53"/>
        <v>0</v>
      </c>
      <c r="X242" s="349">
        <f t="shared" si="15"/>
        <v>0</v>
      </c>
    </row>
    <row r="243" spans="1:24" ht="18.75" thickBot="1">
      <c r="A243" s="273">
        <v>401</v>
      </c>
      <c r="B243" s="147"/>
      <c r="C243" s="175">
        <v>3304</v>
      </c>
      <c r="D243" s="551" t="s">
        <v>461</v>
      </c>
      <c r="E243" s="547">
        <f t="shared" si="51"/>
        <v>0</v>
      </c>
      <c r="F243" s="277">
        <f t="shared" si="51"/>
        <v>0</v>
      </c>
      <c r="G243" s="277">
        <f t="shared" si="51"/>
        <v>0</v>
      </c>
      <c r="H243" s="277">
        <f t="shared" si="51"/>
        <v>0</v>
      </c>
      <c r="I243" s="277">
        <f t="shared" si="51"/>
        <v>0</v>
      </c>
      <c r="J243" s="243">
        <f t="shared" si="10"/>
      </c>
      <c r="K243" s="271"/>
      <c r="L243" s="352">
        <f t="shared" si="52"/>
        <v>0</v>
      </c>
      <c r="M243" s="357">
        <f t="shared" si="52"/>
        <v>0</v>
      </c>
      <c r="N243" s="357">
        <f t="shared" si="52"/>
        <v>0</v>
      </c>
      <c r="O243" s="357">
        <f t="shared" si="52"/>
        <v>0</v>
      </c>
      <c r="P243" s="271"/>
      <c r="Q243" s="352">
        <f t="shared" si="53"/>
        <v>0</v>
      </c>
      <c r="R243" s="352">
        <f t="shared" si="53"/>
        <v>0</v>
      </c>
      <c r="S243" s="352">
        <f t="shared" si="53"/>
        <v>0</v>
      </c>
      <c r="T243" s="352">
        <f t="shared" si="53"/>
        <v>0</v>
      </c>
      <c r="U243" s="352">
        <f t="shared" si="53"/>
        <v>0</v>
      </c>
      <c r="V243" s="352">
        <f t="shared" si="53"/>
        <v>0</v>
      </c>
      <c r="W243" s="352">
        <f t="shared" si="53"/>
        <v>0</v>
      </c>
      <c r="X243" s="349">
        <f t="shared" si="15"/>
        <v>0</v>
      </c>
    </row>
    <row r="244" spans="1:24" ht="30.75" thickBot="1">
      <c r="A244" s="273">
        <v>402</v>
      </c>
      <c r="B244" s="147"/>
      <c r="C244" s="146">
        <v>3305</v>
      </c>
      <c r="D244" s="552" t="s">
        <v>462</v>
      </c>
      <c r="E244" s="547">
        <f t="shared" si="51"/>
        <v>0</v>
      </c>
      <c r="F244" s="277">
        <f t="shared" si="51"/>
        <v>0</v>
      </c>
      <c r="G244" s="277">
        <f t="shared" si="51"/>
        <v>0</v>
      </c>
      <c r="H244" s="277">
        <f t="shared" si="51"/>
        <v>0</v>
      </c>
      <c r="I244" s="277">
        <f t="shared" si="51"/>
        <v>0</v>
      </c>
      <c r="J244" s="243">
        <f t="shared" si="10"/>
      </c>
      <c r="K244" s="271"/>
      <c r="L244" s="352">
        <f t="shared" si="52"/>
        <v>0</v>
      </c>
      <c r="M244" s="357">
        <f t="shared" si="52"/>
        <v>0</v>
      </c>
      <c r="N244" s="357">
        <f t="shared" si="52"/>
        <v>0</v>
      </c>
      <c r="O244" s="357">
        <f t="shared" si="52"/>
        <v>0</v>
      </c>
      <c r="P244" s="271"/>
      <c r="Q244" s="352">
        <f t="shared" si="53"/>
        <v>0</v>
      </c>
      <c r="R244" s="352">
        <f t="shared" si="53"/>
        <v>0</v>
      </c>
      <c r="S244" s="352">
        <f t="shared" si="53"/>
        <v>0</v>
      </c>
      <c r="T244" s="352">
        <f t="shared" si="53"/>
        <v>0</v>
      </c>
      <c r="U244" s="352">
        <f t="shared" si="53"/>
        <v>0</v>
      </c>
      <c r="V244" s="352">
        <f t="shared" si="53"/>
        <v>0</v>
      </c>
      <c r="W244" s="352">
        <f t="shared" si="53"/>
        <v>0</v>
      </c>
      <c r="X244" s="349">
        <f aca="true" t="shared" si="54" ref="X244:X288">T244-U244-V244-W244</f>
        <v>0</v>
      </c>
    </row>
    <row r="245" spans="1:25" s="274" customFormat="1" ht="18.75" thickBot="1">
      <c r="A245" s="368">
        <v>404</v>
      </c>
      <c r="B245" s="147"/>
      <c r="C245" s="146">
        <v>3306</v>
      </c>
      <c r="D245" s="552" t="s">
        <v>463</v>
      </c>
      <c r="E245" s="547">
        <f t="shared" si="51"/>
        <v>0</v>
      </c>
      <c r="F245" s="277">
        <f t="shared" si="51"/>
        <v>0</v>
      </c>
      <c r="G245" s="277">
        <f t="shared" si="51"/>
        <v>0</v>
      </c>
      <c r="H245" s="277">
        <f t="shared" si="51"/>
        <v>0</v>
      </c>
      <c r="I245" s="277">
        <f t="shared" si="51"/>
        <v>0</v>
      </c>
      <c r="J245" s="243">
        <f aca="true" t="shared" si="55" ref="J245:J291">(IF($E245&lt;&gt;0,$J$2,IF($I245&lt;&gt;0,$J$2,"")))</f>
      </c>
      <c r="K245" s="271"/>
      <c r="L245" s="352">
        <f t="shared" si="52"/>
        <v>0</v>
      </c>
      <c r="M245" s="357">
        <f t="shared" si="52"/>
        <v>0</v>
      </c>
      <c r="N245" s="357">
        <f t="shared" si="52"/>
        <v>0</v>
      </c>
      <c r="O245" s="357">
        <f t="shared" si="52"/>
        <v>0</v>
      </c>
      <c r="P245" s="271"/>
      <c r="Q245" s="352">
        <f t="shared" si="53"/>
        <v>0</v>
      </c>
      <c r="R245" s="352">
        <f t="shared" si="53"/>
        <v>0</v>
      </c>
      <c r="S245" s="352">
        <f t="shared" si="53"/>
        <v>0</v>
      </c>
      <c r="T245" s="352">
        <f t="shared" si="53"/>
        <v>0</v>
      </c>
      <c r="U245" s="352">
        <f t="shared" si="53"/>
        <v>0</v>
      </c>
      <c r="V245" s="352">
        <f t="shared" si="53"/>
        <v>0</v>
      </c>
      <c r="W245" s="352">
        <f t="shared" si="53"/>
        <v>0</v>
      </c>
      <c r="X245" s="349">
        <f t="shared" si="54"/>
        <v>0</v>
      </c>
      <c r="Y245" s="237"/>
    </row>
    <row r="246" spans="1:25" s="274" customFormat="1" ht="18.75" thickBot="1">
      <c r="A246" s="368">
        <v>404</v>
      </c>
      <c r="B246" s="143">
        <v>3900</v>
      </c>
      <c r="C246" s="957" t="s">
        <v>464</v>
      </c>
      <c r="D246" s="957"/>
      <c r="E246" s="548">
        <f aca="true" t="shared" si="56" ref="E246:I249">SUMIF($B$611:$B$12317,$B246,E$611:E$12317)</f>
        <v>0</v>
      </c>
      <c r="F246" s="353">
        <f t="shared" si="56"/>
        <v>0</v>
      </c>
      <c r="G246" s="353">
        <f t="shared" si="56"/>
        <v>0</v>
      </c>
      <c r="H246" s="353">
        <f t="shared" si="56"/>
        <v>0</v>
      </c>
      <c r="I246" s="353">
        <f t="shared" si="56"/>
        <v>0</v>
      </c>
      <c r="J246" s="243">
        <f t="shared" si="55"/>
      </c>
      <c r="K246" s="271"/>
      <c r="L246" s="354">
        <f aca="true" t="shared" si="57" ref="L246:O249">SUMIF($B$611:$B$12317,$B246,L$611:L$12317)</f>
        <v>0</v>
      </c>
      <c r="M246" s="355">
        <f t="shared" si="57"/>
        <v>0</v>
      </c>
      <c r="N246" s="355">
        <f t="shared" si="57"/>
        <v>0</v>
      </c>
      <c r="O246" s="355">
        <f t="shared" si="57"/>
        <v>0</v>
      </c>
      <c r="P246" s="271"/>
      <c r="Q246" s="354">
        <f aca="true" t="shared" si="58" ref="Q246:W249">SUMIF($B$611:$B$12317,$B246,Q$611:Q$12317)</f>
        <v>0</v>
      </c>
      <c r="R246" s="354">
        <f t="shared" si="58"/>
        <v>0</v>
      </c>
      <c r="S246" s="354">
        <f t="shared" si="58"/>
        <v>0</v>
      </c>
      <c r="T246" s="354">
        <f t="shared" si="58"/>
        <v>0</v>
      </c>
      <c r="U246" s="354">
        <f t="shared" si="58"/>
        <v>0</v>
      </c>
      <c r="V246" s="354">
        <f t="shared" si="58"/>
        <v>0</v>
      </c>
      <c r="W246" s="354">
        <f t="shared" si="58"/>
        <v>0</v>
      </c>
      <c r="X246" s="349">
        <f t="shared" si="54"/>
        <v>0</v>
      </c>
      <c r="Y246" s="237"/>
    </row>
    <row r="247" spans="1:24" s="274" customFormat="1" ht="18.75" thickBot="1">
      <c r="A247" s="289">
        <v>440</v>
      </c>
      <c r="B247" s="143">
        <v>4000</v>
      </c>
      <c r="C247" s="957" t="s">
        <v>465</v>
      </c>
      <c r="D247" s="957"/>
      <c r="E247" s="548">
        <f t="shared" si="56"/>
        <v>0</v>
      </c>
      <c r="F247" s="353">
        <f t="shared" si="56"/>
        <v>0</v>
      </c>
      <c r="G247" s="353">
        <f t="shared" si="56"/>
        <v>0</v>
      </c>
      <c r="H247" s="353">
        <f t="shared" si="56"/>
        <v>0</v>
      </c>
      <c r="I247" s="353">
        <f t="shared" si="56"/>
        <v>0</v>
      </c>
      <c r="J247" s="243">
        <f t="shared" si="55"/>
      </c>
      <c r="K247" s="271"/>
      <c r="L247" s="354">
        <f t="shared" si="57"/>
        <v>0</v>
      </c>
      <c r="M247" s="355">
        <f t="shared" si="57"/>
        <v>0</v>
      </c>
      <c r="N247" s="355">
        <f t="shared" si="57"/>
        <v>0</v>
      </c>
      <c r="O247" s="355">
        <f t="shared" si="57"/>
        <v>0</v>
      </c>
      <c r="P247" s="271"/>
      <c r="Q247" s="356">
        <f t="shared" si="58"/>
        <v>0</v>
      </c>
      <c r="R247" s="356">
        <f t="shared" si="58"/>
        <v>0</v>
      </c>
      <c r="S247" s="356">
        <f t="shared" si="58"/>
        <v>0</v>
      </c>
      <c r="T247" s="356">
        <f t="shared" si="58"/>
        <v>0</v>
      </c>
      <c r="U247" s="356">
        <f t="shared" si="58"/>
        <v>0</v>
      </c>
      <c r="V247" s="356">
        <f t="shared" si="58"/>
        <v>0</v>
      </c>
      <c r="W247" s="356">
        <f t="shared" si="58"/>
        <v>0</v>
      </c>
      <c r="X247" s="349">
        <f t="shared" si="54"/>
        <v>0</v>
      </c>
    </row>
    <row r="248" spans="1:24" s="274" customFormat="1" ht="18.75" thickBot="1">
      <c r="A248" s="289">
        <v>450</v>
      </c>
      <c r="B248" s="143">
        <v>4100</v>
      </c>
      <c r="C248" s="957" t="s">
        <v>466</v>
      </c>
      <c r="D248" s="957"/>
      <c r="E248" s="548">
        <f t="shared" si="56"/>
        <v>0</v>
      </c>
      <c r="F248" s="353">
        <f t="shared" si="56"/>
        <v>0</v>
      </c>
      <c r="G248" s="353">
        <f t="shared" si="56"/>
        <v>0</v>
      </c>
      <c r="H248" s="353">
        <f t="shared" si="56"/>
        <v>0</v>
      </c>
      <c r="I248" s="353">
        <f t="shared" si="56"/>
        <v>0</v>
      </c>
      <c r="J248" s="243">
        <f t="shared" si="55"/>
      </c>
      <c r="K248" s="271"/>
      <c r="L248" s="356">
        <f t="shared" si="57"/>
        <v>0</v>
      </c>
      <c r="M248" s="367">
        <f t="shared" si="57"/>
        <v>0</v>
      </c>
      <c r="N248" s="367">
        <f t="shared" si="57"/>
        <v>0</v>
      </c>
      <c r="O248" s="367">
        <f t="shared" si="57"/>
        <v>0</v>
      </c>
      <c r="P248" s="271"/>
      <c r="Q248" s="356">
        <f t="shared" si="58"/>
        <v>0</v>
      </c>
      <c r="R248" s="356">
        <f t="shared" si="58"/>
        <v>0</v>
      </c>
      <c r="S248" s="356">
        <f t="shared" si="58"/>
        <v>0</v>
      </c>
      <c r="T248" s="356">
        <f t="shared" si="58"/>
        <v>0</v>
      </c>
      <c r="U248" s="356">
        <f t="shared" si="58"/>
        <v>0</v>
      </c>
      <c r="V248" s="356">
        <f t="shared" si="58"/>
        <v>0</v>
      </c>
      <c r="W248" s="356">
        <f t="shared" si="58"/>
        <v>0</v>
      </c>
      <c r="X248" s="349">
        <f t="shared" si="54"/>
        <v>0</v>
      </c>
    </row>
    <row r="249" spans="1:24" s="274" customFormat="1" ht="18.75" thickBot="1">
      <c r="A249" s="289">
        <v>495</v>
      </c>
      <c r="B249" s="143">
        <v>4200</v>
      </c>
      <c r="C249" s="953" t="s">
        <v>467</v>
      </c>
      <c r="D249" s="953"/>
      <c r="E249" s="548">
        <f t="shared" si="56"/>
        <v>0</v>
      </c>
      <c r="F249" s="353">
        <f t="shared" si="56"/>
        <v>0</v>
      </c>
      <c r="G249" s="353">
        <f t="shared" si="56"/>
        <v>0</v>
      </c>
      <c r="H249" s="353">
        <f t="shared" si="56"/>
        <v>0</v>
      </c>
      <c r="I249" s="353">
        <f t="shared" si="56"/>
        <v>0</v>
      </c>
      <c r="J249" s="243">
        <f t="shared" si="55"/>
      </c>
      <c r="K249" s="271"/>
      <c r="L249" s="354">
        <f t="shared" si="57"/>
        <v>0</v>
      </c>
      <c r="M249" s="355">
        <f t="shared" si="57"/>
        <v>0</v>
      </c>
      <c r="N249" s="355">
        <f t="shared" si="57"/>
        <v>0</v>
      </c>
      <c r="O249" s="355">
        <f t="shared" si="57"/>
        <v>0</v>
      </c>
      <c r="P249" s="271"/>
      <c r="Q249" s="354">
        <f t="shared" si="58"/>
        <v>0</v>
      </c>
      <c r="R249" s="354">
        <f t="shared" si="58"/>
        <v>0</v>
      </c>
      <c r="S249" s="354">
        <f t="shared" si="58"/>
        <v>0</v>
      </c>
      <c r="T249" s="354">
        <f t="shared" si="58"/>
        <v>0</v>
      </c>
      <c r="U249" s="354">
        <f t="shared" si="58"/>
        <v>0</v>
      </c>
      <c r="V249" s="354">
        <f t="shared" si="58"/>
        <v>0</v>
      </c>
      <c r="W249" s="354">
        <f t="shared" si="58"/>
        <v>0</v>
      </c>
      <c r="X249" s="349">
        <f t="shared" si="54"/>
        <v>0</v>
      </c>
    </row>
    <row r="250" spans="1:25" ht="18.75" thickBot="1">
      <c r="A250" s="290">
        <v>500</v>
      </c>
      <c r="B250" s="182"/>
      <c r="C250" s="148">
        <v>4201</v>
      </c>
      <c r="D250" s="141" t="s">
        <v>468</v>
      </c>
      <c r="E250" s="547">
        <f aca="true" t="shared" si="59" ref="E250:I255">SUMIF($C$611:$C$12317,$C250,E$611:E$12317)</f>
        <v>0</v>
      </c>
      <c r="F250" s="277">
        <f t="shared" si="59"/>
        <v>0</v>
      </c>
      <c r="G250" s="277">
        <f t="shared" si="59"/>
        <v>0</v>
      </c>
      <c r="H250" s="277">
        <f t="shared" si="59"/>
        <v>0</v>
      </c>
      <c r="I250" s="277">
        <f t="shared" si="59"/>
        <v>0</v>
      </c>
      <c r="J250" s="243">
        <f t="shared" si="55"/>
      </c>
      <c r="K250" s="271"/>
      <c r="L250" s="350">
        <f aca="true" t="shared" si="60" ref="L250:O255">SUMIF($C$611:$C$12317,$C250,L$611:L$12317)</f>
        <v>0</v>
      </c>
      <c r="M250" s="351">
        <f t="shared" si="60"/>
        <v>0</v>
      </c>
      <c r="N250" s="351">
        <f t="shared" si="60"/>
        <v>0</v>
      </c>
      <c r="O250" s="351">
        <f t="shared" si="60"/>
        <v>0</v>
      </c>
      <c r="P250" s="271"/>
      <c r="Q250" s="350">
        <f aca="true" t="shared" si="61" ref="Q250:W255">SUMIF($C$611:$C$12317,$C250,Q$611:Q$12317)</f>
        <v>0</v>
      </c>
      <c r="R250" s="350">
        <f t="shared" si="61"/>
        <v>0</v>
      </c>
      <c r="S250" s="350">
        <f t="shared" si="61"/>
        <v>0</v>
      </c>
      <c r="T250" s="350">
        <f t="shared" si="61"/>
        <v>0</v>
      </c>
      <c r="U250" s="350">
        <f t="shared" si="61"/>
        <v>0</v>
      </c>
      <c r="V250" s="350">
        <f t="shared" si="61"/>
        <v>0</v>
      </c>
      <c r="W250" s="350">
        <f t="shared" si="61"/>
        <v>0</v>
      </c>
      <c r="X250" s="349">
        <f t="shared" si="54"/>
        <v>0</v>
      </c>
      <c r="Y250" s="274"/>
    </row>
    <row r="251" spans="1:25" ht="18.75" thickBot="1">
      <c r="A251" s="290">
        <v>505</v>
      </c>
      <c r="B251" s="182"/>
      <c r="C251" s="140">
        <v>4202</v>
      </c>
      <c r="D251" s="142" t="s">
        <v>469</v>
      </c>
      <c r="E251" s="547">
        <f t="shared" si="59"/>
        <v>0</v>
      </c>
      <c r="F251" s="277">
        <f t="shared" si="59"/>
        <v>0</v>
      </c>
      <c r="G251" s="277">
        <f t="shared" si="59"/>
        <v>0</v>
      </c>
      <c r="H251" s="277">
        <f t="shared" si="59"/>
        <v>0</v>
      </c>
      <c r="I251" s="277">
        <f t="shared" si="59"/>
        <v>0</v>
      </c>
      <c r="J251" s="243">
        <f t="shared" si="55"/>
      </c>
      <c r="K251" s="271"/>
      <c r="L251" s="350">
        <f t="shared" si="60"/>
        <v>0</v>
      </c>
      <c r="M251" s="351">
        <f t="shared" si="60"/>
        <v>0</v>
      </c>
      <c r="N251" s="351">
        <f t="shared" si="60"/>
        <v>0</v>
      </c>
      <c r="O251" s="351">
        <f t="shared" si="60"/>
        <v>0</v>
      </c>
      <c r="P251" s="271"/>
      <c r="Q251" s="350">
        <f t="shared" si="61"/>
        <v>0</v>
      </c>
      <c r="R251" s="350">
        <f t="shared" si="61"/>
        <v>0</v>
      </c>
      <c r="S251" s="350">
        <f t="shared" si="61"/>
        <v>0</v>
      </c>
      <c r="T251" s="350">
        <f t="shared" si="61"/>
        <v>0</v>
      </c>
      <c r="U251" s="350">
        <f t="shared" si="61"/>
        <v>0</v>
      </c>
      <c r="V251" s="350">
        <f t="shared" si="61"/>
        <v>0</v>
      </c>
      <c r="W251" s="350">
        <f t="shared" si="61"/>
        <v>0</v>
      </c>
      <c r="X251" s="349">
        <f t="shared" si="54"/>
        <v>0</v>
      </c>
      <c r="Y251" s="274"/>
    </row>
    <row r="252" spans="1:24" ht="18.75" thickBot="1">
      <c r="A252" s="290">
        <v>510</v>
      </c>
      <c r="B252" s="182"/>
      <c r="C252" s="140">
        <v>4214</v>
      </c>
      <c r="D252" s="142" t="s">
        <v>470</v>
      </c>
      <c r="E252" s="547">
        <f t="shared" si="59"/>
        <v>0</v>
      </c>
      <c r="F252" s="277">
        <f t="shared" si="59"/>
        <v>0</v>
      </c>
      <c r="G252" s="277">
        <f t="shared" si="59"/>
        <v>0</v>
      </c>
      <c r="H252" s="277">
        <f t="shared" si="59"/>
        <v>0</v>
      </c>
      <c r="I252" s="277">
        <f t="shared" si="59"/>
        <v>0</v>
      </c>
      <c r="J252" s="243">
        <f t="shared" si="55"/>
      </c>
      <c r="K252" s="271"/>
      <c r="L252" s="350">
        <f t="shared" si="60"/>
        <v>0</v>
      </c>
      <c r="M252" s="351">
        <f t="shared" si="60"/>
        <v>0</v>
      </c>
      <c r="N252" s="351">
        <f t="shared" si="60"/>
        <v>0</v>
      </c>
      <c r="O252" s="351">
        <f t="shared" si="60"/>
        <v>0</v>
      </c>
      <c r="P252" s="271"/>
      <c r="Q252" s="350">
        <f t="shared" si="61"/>
        <v>0</v>
      </c>
      <c r="R252" s="350">
        <f t="shared" si="61"/>
        <v>0</v>
      </c>
      <c r="S252" s="350">
        <f t="shared" si="61"/>
        <v>0</v>
      </c>
      <c r="T252" s="350">
        <f t="shared" si="61"/>
        <v>0</v>
      </c>
      <c r="U252" s="350">
        <f t="shared" si="61"/>
        <v>0</v>
      </c>
      <c r="V252" s="350">
        <f t="shared" si="61"/>
        <v>0</v>
      </c>
      <c r="W252" s="350">
        <f t="shared" si="61"/>
        <v>0</v>
      </c>
      <c r="X252" s="349">
        <f t="shared" si="54"/>
        <v>0</v>
      </c>
    </row>
    <row r="253" spans="1:24" ht="18.75" thickBot="1">
      <c r="A253" s="290">
        <v>515</v>
      </c>
      <c r="B253" s="182"/>
      <c r="C253" s="140">
        <v>4217</v>
      </c>
      <c r="D253" s="142" t="s">
        <v>471</v>
      </c>
      <c r="E253" s="547">
        <f t="shared" si="59"/>
        <v>0</v>
      </c>
      <c r="F253" s="277">
        <f t="shared" si="59"/>
        <v>0</v>
      </c>
      <c r="G253" s="277">
        <f t="shared" si="59"/>
        <v>0</v>
      </c>
      <c r="H253" s="277">
        <f t="shared" si="59"/>
        <v>0</v>
      </c>
      <c r="I253" s="277">
        <f t="shared" si="59"/>
        <v>0</v>
      </c>
      <c r="J253" s="243">
        <f t="shared" si="55"/>
      </c>
      <c r="K253" s="271"/>
      <c r="L253" s="350">
        <f t="shared" si="60"/>
        <v>0</v>
      </c>
      <c r="M253" s="351">
        <f t="shared" si="60"/>
        <v>0</v>
      </c>
      <c r="N253" s="351">
        <f t="shared" si="60"/>
        <v>0</v>
      </c>
      <c r="O253" s="351">
        <f t="shared" si="60"/>
        <v>0</v>
      </c>
      <c r="P253" s="271"/>
      <c r="Q253" s="350">
        <f t="shared" si="61"/>
        <v>0</v>
      </c>
      <c r="R253" s="350">
        <f t="shared" si="61"/>
        <v>0</v>
      </c>
      <c r="S253" s="350">
        <f t="shared" si="61"/>
        <v>0</v>
      </c>
      <c r="T253" s="350">
        <f t="shared" si="61"/>
        <v>0</v>
      </c>
      <c r="U253" s="350">
        <f t="shared" si="61"/>
        <v>0</v>
      </c>
      <c r="V253" s="350">
        <f t="shared" si="61"/>
        <v>0</v>
      </c>
      <c r="W253" s="350">
        <f t="shared" si="61"/>
        <v>0</v>
      </c>
      <c r="X253" s="349">
        <f t="shared" si="54"/>
        <v>0</v>
      </c>
    </row>
    <row r="254" spans="1:24" ht="32.25" thickBot="1">
      <c r="A254" s="290">
        <v>520</v>
      </c>
      <c r="B254" s="182"/>
      <c r="C254" s="140">
        <v>4218</v>
      </c>
      <c r="D254" s="149" t="s">
        <v>472</v>
      </c>
      <c r="E254" s="547">
        <f t="shared" si="59"/>
        <v>0</v>
      </c>
      <c r="F254" s="277">
        <f t="shared" si="59"/>
        <v>0</v>
      </c>
      <c r="G254" s="277">
        <f t="shared" si="59"/>
        <v>0</v>
      </c>
      <c r="H254" s="277">
        <f t="shared" si="59"/>
        <v>0</v>
      </c>
      <c r="I254" s="277">
        <f t="shared" si="59"/>
        <v>0</v>
      </c>
      <c r="J254" s="243">
        <f t="shared" si="55"/>
      </c>
      <c r="K254" s="271"/>
      <c r="L254" s="350">
        <f t="shared" si="60"/>
        <v>0</v>
      </c>
      <c r="M254" s="351">
        <f t="shared" si="60"/>
        <v>0</v>
      </c>
      <c r="N254" s="351">
        <f t="shared" si="60"/>
        <v>0</v>
      </c>
      <c r="O254" s="351">
        <f t="shared" si="60"/>
        <v>0</v>
      </c>
      <c r="P254" s="271"/>
      <c r="Q254" s="350">
        <f t="shared" si="61"/>
        <v>0</v>
      </c>
      <c r="R254" s="350">
        <f t="shared" si="61"/>
        <v>0</v>
      </c>
      <c r="S254" s="350">
        <f t="shared" si="61"/>
        <v>0</v>
      </c>
      <c r="T254" s="350">
        <f t="shared" si="61"/>
        <v>0</v>
      </c>
      <c r="U254" s="350">
        <f t="shared" si="61"/>
        <v>0</v>
      </c>
      <c r="V254" s="350">
        <f t="shared" si="61"/>
        <v>0</v>
      </c>
      <c r="W254" s="350">
        <f t="shared" si="61"/>
        <v>0</v>
      </c>
      <c r="X254" s="349">
        <f t="shared" si="54"/>
        <v>0</v>
      </c>
    </row>
    <row r="255" spans="1:24" ht="18.75" thickBot="1">
      <c r="A255" s="290">
        <v>525</v>
      </c>
      <c r="B255" s="182"/>
      <c r="C255" s="140">
        <v>4219</v>
      </c>
      <c r="D255" s="162" t="s">
        <v>473</v>
      </c>
      <c r="E255" s="547">
        <f t="shared" si="59"/>
        <v>0</v>
      </c>
      <c r="F255" s="277">
        <f t="shared" si="59"/>
        <v>0</v>
      </c>
      <c r="G255" s="277">
        <f t="shared" si="59"/>
        <v>0</v>
      </c>
      <c r="H255" s="277">
        <f t="shared" si="59"/>
        <v>0</v>
      </c>
      <c r="I255" s="277">
        <f t="shared" si="59"/>
        <v>0</v>
      </c>
      <c r="J255" s="243">
        <f t="shared" si="55"/>
      </c>
      <c r="K255" s="271"/>
      <c r="L255" s="350">
        <f t="shared" si="60"/>
        <v>0</v>
      </c>
      <c r="M255" s="351">
        <f t="shared" si="60"/>
        <v>0</v>
      </c>
      <c r="N255" s="351">
        <f t="shared" si="60"/>
        <v>0</v>
      </c>
      <c r="O255" s="351">
        <f t="shared" si="60"/>
        <v>0</v>
      </c>
      <c r="P255" s="271"/>
      <c r="Q255" s="350">
        <f t="shared" si="61"/>
        <v>0</v>
      </c>
      <c r="R255" s="350">
        <f t="shared" si="61"/>
        <v>0</v>
      </c>
      <c r="S255" s="350">
        <f t="shared" si="61"/>
        <v>0</v>
      </c>
      <c r="T255" s="350">
        <f t="shared" si="61"/>
        <v>0</v>
      </c>
      <c r="U255" s="350">
        <f t="shared" si="61"/>
        <v>0</v>
      </c>
      <c r="V255" s="350">
        <f t="shared" si="61"/>
        <v>0</v>
      </c>
      <c r="W255" s="350">
        <f t="shared" si="61"/>
        <v>0</v>
      </c>
      <c r="X255" s="349">
        <f t="shared" si="54"/>
        <v>0</v>
      </c>
    </row>
    <row r="256" spans="1:25" s="274" customFormat="1" ht="18.75" thickBot="1">
      <c r="A256" s="289">
        <v>635</v>
      </c>
      <c r="B256" s="143">
        <v>4300</v>
      </c>
      <c r="C256" s="917" t="s">
        <v>474</v>
      </c>
      <c r="D256" s="917"/>
      <c r="E256" s="548">
        <f>SUMIF($B$611:$B$12317,$B256,E$611:E$12317)</f>
        <v>0</v>
      </c>
      <c r="F256" s="353">
        <f>SUMIF($B$611:$B$12317,$B256,F$611:F$12317)</f>
        <v>0</v>
      </c>
      <c r="G256" s="353">
        <f>SUMIF($B$611:$B$12317,$B256,G$611:G$12317)</f>
        <v>0</v>
      </c>
      <c r="H256" s="353">
        <f>SUMIF($B$611:$B$12317,$B256,H$611:H$12317)</f>
        <v>0</v>
      </c>
      <c r="I256" s="353">
        <f>SUMIF($B$611:$B$12317,$B256,I$611:I$12317)</f>
        <v>0</v>
      </c>
      <c r="J256" s="243">
        <f t="shared" si="55"/>
      </c>
      <c r="K256" s="271"/>
      <c r="L256" s="354">
        <f>SUMIF($B$611:$B$12317,$B256,L$611:L$12317)</f>
        <v>0</v>
      </c>
      <c r="M256" s="355">
        <f>SUMIF($B$611:$B$12317,$B256,M$611:M$12317)</f>
        <v>0</v>
      </c>
      <c r="N256" s="355">
        <f>SUMIF($B$611:$B$12317,$B256,N$611:N$12317)</f>
        <v>0</v>
      </c>
      <c r="O256" s="355">
        <f>SUMIF($B$611:$B$12317,$B256,O$611:O$12317)</f>
        <v>0</v>
      </c>
      <c r="P256" s="271"/>
      <c r="Q256" s="354">
        <f aca="true" t="shared" si="62" ref="Q256:W256">SUMIF($B$611:$B$12317,$B256,Q$611:Q$12317)</f>
        <v>0</v>
      </c>
      <c r="R256" s="354">
        <f t="shared" si="62"/>
        <v>0</v>
      </c>
      <c r="S256" s="354">
        <f t="shared" si="62"/>
        <v>0</v>
      </c>
      <c r="T256" s="354">
        <f t="shared" si="62"/>
        <v>0</v>
      </c>
      <c r="U256" s="354">
        <f t="shared" si="62"/>
        <v>0</v>
      </c>
      <c r="V256" s="354">
        <f t="shared" si="62"/>
        <v>0</v>
      </c>
      <c r="W256" s="354">
        <f t="shared" si="62"/>
        <v>0</v>
      </c>
      <c r="X256" s="349">
        <f t="shared" si="54"/>
        <v>0</v>
      </c>
      <c r="Y256" s="237"/>
    </row>
    <row r="257" spans="1:24" ht="18.75" thickBot="1">
      <c r="A257" s="290">
        <v>640</v>
      </c>
      <c r="B257" s="182"/>
      <c r="C257" s="148">
        <v>4301</v>
      </c>
      <c r="D257" s="172" t="s">
        <v>475</v>
      </c>
      <c r="E257" s="547">
        <f aca="true" t="shared" si="63" ref="E257:I259">SUMIF($C$611:$C$12317,$C257,E$611:E$12317)</f>
        <v>0</v>
      </c>
      <c r="F257" s="277">
        <f t="shared" si="63"/>
        <v>0</v>
      </c>
      <c r="G257" s="277">
        <f t="shared" si="63"/>
        <v>0</v>
      </c>
      <c r="H257" s="277">
        <f t="shared" si="63"/>
        <v>0</v>
      </c>
      <c r="I257" s="277">
        <f t="shared" si="63"/>
        <v>0</v>
      </c>
      <c r="J257" s="243">
        <f t="shared" si="55"/>
      </c>
      <c r="K257" s="271"/>
      <c r="L257" s="350">
        <f aca="true" t="shared" si="64" ref="L257:O259">SUMIF($C$611:$C$12317,$C257,L$611:L$12317)</f>
        <v>0</v>
      </c>
      <c r="M257" s="351">
        <f t="shared" si="64"/>
        <v>0</v>
      </c>
      <c r="N257" s="351">
        <f t="shared" si="64"/>
        <v>0</v>
      </c>
      <c r="O257" s="351">
        <f t="shared" si="64"/>
        <v>0</v>
      </c>
      <c r="P257" s="271"/>
      <c r="Q257" s="350">
        <f aca="true" t="shared" si="65" ref="Q257:W259">SUMIF($C$611:$C$12317,$C257,Q$611:Q$12317)</f>
        <v>0</v>
      </c>
      <c r="R257" s="350">
        <f t="shared" si="65"/>
        <v>0</v>
      </c>
      <c r="S257" s="350">
        <f t="shared" si="65"/>
        <v>0</v>
      </c>
      <c r="T257" s="350">
        <f t="shared" si="65"/>
        <v>0</v>
      </c>
      <c r="U257" s="350">
        <f t="shared" si="65"/>
        <v>0</v>
      </c>
      <c r="V257" s="350">
        <f t="shared" si="65"/>
        <v>0</v>
      </c>
      <c r="W257" s="350">
        <f t="shared" si="65"/>
        <v>0</v>
      </c>
      <c r="X257" s="349">
        <f t="shared" si="54"/>
        <v>0</v>
      </c>
    </row>
    <row r="258" spans="1:25" ht="20.25" customHeight="1" thickBot="1">
      <c r="A258" s="290">
        <v>645</v>
      </c>
      <c r="B258" s="182"/>
      <c r="C258" s="140">
        <v>4302</v>
      </c>
      <c r="D258" s="142" t="s">
        <v>476</v>
      </c>
      <c r="E258" s="547">
        <f t="shared" si="63"/>
        <v>0</v>
      </c>
      <c r="F258" s="277">
        <f t="shared" si="63"/>
        <v>0</v>
      </c>
      <c r="G258" s="277">
        <f t="shared" si="63"/>
        <v>0</v>
      </c>
      <c r="H258" s="277">
        <f t="shared" si="63"/>
        <v>0</v>
      </c>
      <c r="I258" s="277">
        <f t="shared" si="63"/>
        <v>0</v>
      </c>
      <c r="J258" s="243">
        <f t="shared" si="55"/>
      </c>
      <c r="K258" s="271"/>
      <c r="L258" s="350">
        <f t="shared" si="64"/>
        <v>0</v>
      </c>
      <c r="M258" s="351">
        <f t="shared" si="64"/>
        <v>0</v>
      </c>
      <c r="N258" s="351">
        <f t="shared" si="64"/>
        <v>0</v>
      </c>
      <c r="O258" s="351">
        <f t="shared" si="64"/>
        <v>0</v>
      </c>
      <c r="P258" s="271"/>
      <c r="Q258" s="350">
        <f t="shared" si="65"/>
        <v>0</v>
      </c>
      <c r="R258" s="350">
        <f t="shared" si="65"/>
        <v>0</v>
      </c>
      <c r="S258" s="350">
        <f t="shared" si="65"/>
        <v>0</v>
      </c>
      <c r="T258" s="350">
        <f t="shared" si="65"/>
        <v>0</v>
      </c>
      <c r="U258" s="350">
        <f t="shared" si="65"/>
        <v>0</v>
      </c>
      <c r="V258" s="350">
        <f t="shared" si="65"/>
        <v>0</v>
      </c>
      <c r="W258" s="350">
        <f t="shared" si="65"/>
        <v>0</v>
      </c>
      <c r="X258" s="349">
        <f t="shared" si="54"/>
        <v>0</v>
      </c>
      <c r="Y258" s="274"/>
    </row>
    <row r="259" spans="1:24" ht="18.75" thickBot="1">
      <c r="A259" s="290">
        <v>650</v>
      </c>
      <c r="B259" s="182"/>
      <c r="C259" s="146">
        <v>4309</v>
      </c>
      <c r="D259" s="152" t="s">
        <v>477</v>
      </c>
      <c r="E259" s="547">
        <f t="shared" si="63"/>
        <v>0</v>
      </c>
      <c r="F259" s="277">
        <f t="shared" si="63"/>
        <v>0</v>
      </c>
      <c r="G259" s="277">
        <f t="shared" si="63"/>
        <v>0</v>
      </c>
      <c r="H259" s="277">
        <f t="shared" si="63"/>
        <v>0</v>
      </c>
      <c r="I259" s="277">
        <f t="shared" si="63"/>
        <v>0</v>
      </c>
      <c r="J259" s="243">
        <f t="shared" si="55"/>
      </c>
      <c r="K259" s="271"/>
      <c r="L259" s="350">
        <f t="shared" si="64"/>
        <v>0</v>
      </c>
      <c r="M259" s="351">
        <f t="shared" si="64"/>
        <v>0</v>
      </c>
      <c r="N259" s="351">
        <f t="shared" si="64"/>
        <v>0</v>
      </c>
      <c r="O259" s="351">
        <f t="shared" si="64"/>
        <v>0</v>
      </c>
      <c r="P259" s="271"/>
      <c r="Q259" s="350">
        <f t="shared" si="65"/>
        <v>0</v>
      </c>
      <c r="R259" s="350">
        <f t="shared" si="65"/>
        <v>0</v>
      </c>
      <c r="S259" s="350">
        <f t="shared" si="65"/>
        <v>0</v>
      </c>
      <c r="T259" s="350">
        <f t="shared" si="65"/>
        <v>0</v>
      </c>
      <c r="U259" s="350">
        <f t="shared" si="65"/>
        <v>0</v>
      </c>
      <c r="V259" s="350">
        <f t="shared" si="65"/>
        <v>0</v>
      </c>
      <c r="W259" s="350">
        <f t="shared" si="65"/>
        <v>0</v>
      </c>
      <c r="X259" s="349">
        <f t="shared" si="54"/>
        <v>0</v>
      </c>
    </row>
    <row r="260" spans="1:25" s="274" customFormat="1" ht="18.75" thickBot="1">
      <c r="A260" s="289">
        <v>655</v>
      </c>
      <c r="B260" s="143">
        <v>4400</v>
      </c>
      <c r="C260" s="954" t="s">
        <v>478</v>
      </c>
      <c r="D260" s="954"/>
      <c r="E260" s="548">
        <f aca="true" t="shared" si="66" ref="E260:I263">SUMIF($B$611:$B$12317,$B260,E$611:E$12317)</f>
        <v>0</v>
      </c>
      <c r="F260" s="353">
        <f t="shared" si="66"/>
        <v>0</v>
      </c>
      <c r="G260" s="353">
        <f t="shared" si="66"/>
        <v>0</v>
      </c>
      <c r="H260" s="353">
        <f t="shared" si="66"/>
        <v>0</v>
      </c>
      <c r="I260" s="353">
        <f t="shared" si="66"/>
        <v>0</v>
      </c>
      <c r="J260" s="243">
        <f t="shared" si="55"/>
      </c>
      <c r="K260" s="271"/>
      <c r="L260" s="354">
        <f aca="true" t="shared" si="67" ref="L260:O263">SUMIF($B$611:$B$12317,$B260,L$611:L$12317)</f>
        <v>0</v>
      </c>
      <c r="M260" s="355">
        <f t="shared" si="67"/>
        <v>0</v>
      </c>
      <c r="N260" s="355">
        <f t="shared" si="67"/>
        <v>0</v>
      </c>
      <c r="O260" s="355">
        <f t="shared" si="67"/>
        <v>0</v>
      </c>
      <c r="P260" s="271"/>
      <c r="Q260" s="354">
        <f aca="true" t="shared" si="68" ref="Q260:W263">SUMIF($B$611:$B$12317,$B260,Q$611:Q$12317)</f>
        <v>0</v>
      </c>
      <c r="R260" s="354">
        <f t="shared" si="68"/>
        <v>0</v>
      </c>
      <c r="S260" s="354">
        <f t="shared" si="68"/>
        <v>0</v>
      </c>
      <c r="T260" s="354">
        <f t="shared" si="68"/>
        <v>0</v>
      </c>
      <c r="U260" s="354">
        <f t="shared" si="68"/>
        <v>0</v>
      </c>
      <c r="V260" s="354">
        <f t="shared" si="68"/>
        <v>0</v>
      </c>
      <c r="W260" s="354">
        <f t="shared" si="68"/>
        <v>0</v>
      </c>
      <c r="X260" s="349">
        <f t="shared" si="54"/>
        <v>0</v>
      </c>
      <c r="Y260" s="237"/>
    </row>
    <row r="261" spans="1:25" s="274" customFormat="1" ht="18.75" thickBot="1">
      <c r="A261" s="289">
        <v>665</v>
      </c>
      <c r="B261" s="143">
        <v>4500</v>
      </c>
      <c r="C261" s="957" t="s">
        <v>1364</v>
      </c>
      <c r="D261" s="957"/>
      <c r="E261" s="548">
        <f t="shared" si="66"/>
        <v>0</v>
      </c>
      <c r="F261" s="353">
        <f t="shared" si="66"/>
        <v>0</v>
      </c>
      <c r="G261" s="353">
        <f t="shared" si="66"/>
        <v>0</v>
      </c>
      <c r="H261" s="353">
        <f t="shared" si="66"/>
        <v>0</v>
      </c>
      <c r="I261" s="353">
        <f t="shared" si="66"/>
        <v>0</v>
      </c>
      <c r="J261" s="243">
        <f t="shared" si="55"/>
      </c>
      <c r="K261" s="271"/>
      <c r="L261" s="354">
        <f t="shared" si="67"/>
        <v>0</v>
      </c>
      <c r="M261" s="355">
        <f t="shared" si="67"/>
        <v>0</v>
      </c>
      <c r="N261" s="355">
        <f t="shared" si="67"/>
        <v>0</v>
      </c>
      <c r="O261" s="355">
        <f t="shared" si="67"/>
        <v>0</v>
      </c>
      <c r="P261" s="271"/>
      <c r="Q261" s="354">
        <f t="shared" si="68"/>
        <v>0</v>
      </c>
      <c r="R261" s="354">
        <f t="shared" si="68"/>
        <v>0</v>
      </c>
      <c r="S261" s="354">
        <f t="shared" si="68"/>
        <v>0</v>
      </c>
      <c r="T261" s="354">
        <f t="shared" si="68"/>
        <v>0</v>
      </c>
      <c r="U261" s="354">
        <f t="shared" si="68"/>
        <v>0</v>
      </c>
      <c r="V261" s="354">
        <f t="shared" si="68"/>
        <v>0</v>
      </c>
      <c r="W261" s="354">
        <f t="shared" si="68"/>
        <v>0</v>
      </c>
      <c r="X261" s="349">
        <f t="shared" si="54"/>
        <v>0</v>
      </c>
      <c r="Y261" s="237"/>
    </row>
    <row r="262" spans="1:24" s="274" customFormat="1" ht="18.75" customHeight="1" thickBot="1">
      <c r="A262" s="289">
        <v>675</v>
      </c>
      <c r="B262" s="143">
        <v>4600</v>
      </c>
      <c r="C262" s="955" t="s">
        <v>479</v>
      </c>
      <c r="D262" s="956"/>
      <c r="E262" s="548">
        <f t="shared" si="66"/>
        <v>0</v>
      </c>
      <c r="F262" s="353">
        <f t="shared" si="66"/>
        <v>0</v>
      </c>
      <c r="G262" s="353">
        <f t="shared" si="66"/>
        <v>0</v>
      </c>
      <c r="H262" s="353">
        <f t="shared" si="66"/>
        <v>0</v>
      </c>
      <c r="I262" s="353">
        <f t="shared" si="66"/>
        <v>0</v>
      </c>
      <c r="J262" s="243">
        <f t="shared" si="55"/>
      </c>
      <c r="K262" s="271"/>
      <c r="L262" s="354">
        <f t="shared" si="67"/>
        <v>0</v>
      </c>
      <c r="M262" s="355">
        <f t="shared" si="67"/>
        <v>0</v>
      </c>
      <c r="N262" s="355">
        <f t="shared" si="67"/>
        <v>0</v>
      </c>
      <c r="O262" s="355">
        <f t="shared" si="67"/>
        <v>0</v>
      </c>
      <c r="P262" s="271"/>
      <c r="Q262" s="354">
        <f t="shared" si="68"/>
        <v>0</v>
      </c>
      <c r="R262" s="354">
        <f t="shared" si="68"/>
        <v>0</v>
      </c>
      <c r="S262" s="354">
        <f t="shared" si="68"/>
        <v>0</v>
      </c>
      <c r="T262" s="354">
        <f t="shared" si="68"/>
        <v>0</v>
      </c>
      <c r="U262" s="354">
        <f t="shared" si="68"/>
        <v>0</v>
      </c>
      <c r="V262" s="354">
        <f t="shared" si="68"/>
        <v>0</v>
      </c>
      <c r="W262" s="354">
        <f t="shared" si="68"/>
        <v>0</v>
      </c>
      <c r="X262" s="349">
        <f t="shared" si="54"/>
        <v>0</v>
      </c>
    </row>
    <row r="263" spans="1:24" s="274" customFormat="1" ht="18.75" thickBot="1">
      <c r="A263" s="289">
        <v>685</v>
      </c>
      <c r="B263" s="143">
        <v>4900</v>
      </c>
      <c r="C263" s="953" t="s">
        <v>512</v>
      </c>
      <c r="D263" s="953"/>
      <c r="E263" s="548">
        <f t="shared" si="66"/>
        <v>0</v>
      </c>
      <c r="F263" s="353">
        <f t="shared" si="66"/>
        <v>0</v>
      </c>
      <c r="G263" s="353">
        <f t="shared" si="66"/>
        <v>0</v>
      </c>
      <c r="H263" s="353">
        <f t="shared" si="66"/>
        <v>0</v>
      </c>
      <c r="I263" s="353">
        <f t="shared" si="66"/>
        <v>0</v>
      </c>
      <c r="J263" s="243">
        <f t="shared" si="55"/>
      </c>
      <c r="K263" s="271"/>
      <c r="L263" s="356">
        <f t="shared" si="67"/>
        <v>0</v>
      </c>
      <c r="M263" s="367">
        <f t="shared" si="67"/>
        <v>0</v>
      </c>
      <c r="N263" s="367">
        <f t="shared" si="67"/>
        <v>0</v>
      </c>
      <c r="O263" s="367">
        <f t="shared" si="67"/>
        <v>0</v>
      </c>
      <c r="P263" s="271"/>
      <c r="Q263" s="356">
        <f t="shared" si="68"/>
        <v>0</v>
      </c>
      <c r="R263" s="356">
        <f t="shared" si="68"/>
        <v>0</v>
      </c>
      <c r="S263" s="356">
        <f t="shared" si="68"/>
        <v>0</v>
      </c>
      <c r="T263" s="356">
        <f t="shared" si="68"/>
        <v>0</v>
      </c>
      <c r="U263" s="356">
        <f t="shared" si="68"/>
        <v>0</v>
      </c>
      <c r="V263" s="356">
        <f t="shared" si="68"/>
        <v>0</v>
      </c>
      <c r="W263" s="356">
        <f t="shared" si="68"/>
        <v>0</v>
      </c>
      <c r="X263" s="349">
        <f t="shared" si="54"/>
        <v>0</v>
      </c>
    </row>
    <row r="264" spans="1:25" ht="18.75" thickBot="1">
      <c r="A264" s="290">
        <v>690</v>
      </c>
      <c r="B264" s="182"/>
      <c r="C264" s="148">
        <v>4901</v>
      </c>
      <c r="D264" s="183" t="s">
        <v>513</v>
      </c>
      <c r="E264" s="547">
        <f aca="true" t="shared" si="69" ref="E264:I265">SUMIF($C$611:$C$12317,$C264,E$611:E$12317)</f>
        <v>0</v>
      </c>
      <c r="F264" s="277">
        <f t="shared" si="69"/>
        <v>0</v>
      </c>
      <c r="G264" s="277">
        <f t="shared" si="69"/>
        <v>0</v>
      </c>
      <c r="H264" s="277">
        <f t="shared" si="69"/>
        <v>0</v>
      </c>
      <c r="I264" s="277">
        <f t="shared" si="69"/>
        <v>0</v>
      </c>
      <c r="J264" s="243">
        <f t="shared" si="55"/>
      </c>
      <c r="K264" s="271"/>
      <c r="L264" s="352">
        <f aca="true" t="shared" si="70" ref="L264:O265">SUMIF($C$611:$C$12317,$C264,L$611:L$12317)</f>
        <v>0</v>
      </c>
      <c r="M264" s="357">
        <f t="shared" si="70"/>
        <v>0</v>
      </c>
      <c r="N264" s="357">
        <f t="shared" si="70"/>
        <v>0</v>
      </c>
      <c r="O264" s="357">
        <f t="shared" si="70"/>
        <v>0</v>
      </c>
      <c r="P264" s="271"/>
      <c r="Q264" s="352">
        <f aca="true" t="shared" si="71" ref="Q264:W265">SUMIF($C$611:$C$12317,$C264,Q$611:Q$12317)</f>
        <v>0</v>
      </c>
      <c r="R264" s="352">
        <f t="shared" si="71"/>
        <v>0</v>
      </c>
      <c r="S264" s="352">
        <f t="shared" si="71"/>
        <v>0</v>
      </c>
      <c r="T264" s="352">
        <f t="shared" si="71"/>
        <v>0</v>
      </c>
      <c r="U264" s="352">
        <f t="shared" si="71"/>
        <v>0</v>
      </c>
      <c r="V264" s="352">
        <f t="shared" si="71"/>
        <v>0</v>
      </c>
      <c r="W264" s="352">
        <f t="shared" si="71"/>
        <v>0</v>
      </c>
      <c r="X264" s="349">
        <f t="shared" si="54"/>
        <v>0</v>
      </c>
      <c r="Y264" s="274"/>
    </row>
    <row r="265" spans="1:25" ht="18.75" thickBot="1">
      <c r="A265" s="290">
        <v>695</v>
      </c>
      <c r="B265" s="182"/>
      <c r="C265" s="146">
        <v>4902</v>
      </c>
      <c r="D265" s="152" t="s">
        <v>514</v>
      </c>
      <c r="E265" s="547">
        <f t="shared" si="69"/>
        <v>0</v>
      </c>
      <c r="F265" s="277">
        <f t="shared" si="69"/>
        <v>0</v>
      </c>
      <c r="G265" s="277">
        <f t="shared" si="69"/>
        <v>0</v>
      </c>
      <c r="H265" s="277">
        <f t="shared" si="69"/>
        <v>0</v>
      </c>
      <c r="I265" s="277">
        <f t="shared" si="69"/>
        <v>0</v>
      </c>
      <c r="J265" s="243">
        <f t="shared" si="55"/>
      </c>
      <c r="K265" s="271"/>
      <c r="L265" s="352">
        <f t="shared" si="70"/>
        <v>0</v>
      </c>
      <c r="M265" s="357">
        <f t="shared" si="70"/>
        <v>0</v>
      </c>
      <c r="N265" s="357">
        <f t="shared" si="70"/>
        <v>0</v>
      </c>
      <c r="O265" s="357">
        <f t="shared" si="70"/>
        <v>0</v>
      </c>
      <c r="P265" s="271"/>
      <c r="Q265" s="352">
        <f t="shared" si="71"/>
        <v>0</v>
      </c>
      <c r="R265" s="352">
        <f t="shared" si="71"/>
        <v>0</v>
      </c>
      <c r="S265" s="352">
        <f t="shared" si="71"/>
        <v>0</v>
      </c>
      <c r="T265" s="352">
        <f t="shared" si="71"/>
        <v>0</v>
      </c>
      <c r="U265" s="352">
        <f t="shared" si="71"/>
        <v>0</v>
      </c>
      <c r="V265" s="352">
        <f t="shared" si="71"/>
        <v>0</v>
      </c>
      <c r="W265" s="352">
        <f t="shared" si="71"/>
        <v>0</v>
      </c>
      <c r="X265" s="349">
        <f t="shared" si="54"/>
        <v>0</v>
      </c>
      <c r="Y265" s="274"/>
    </row>
    <row r="266" spans="1:25" s="371" customFormat="1" ht="18.75" thickBot="1">
      <c r="A266" s="289">
        <v>700</v>
      </c>
      <c r="B266" s="184">
        <v>5100</v>
      </c>
      <c r="C266" s="952" t="s">
        <v>480</v>
      </c>
      <c r="D266" s="952"/>
      <c r="E266" s="548">
        <f aca="true" t="shared" si="72" ref="E266:I267">SUMIF($B$611:$B$12317,$B266,E$611:E$12317)</f>
        <v>0</v>
      </c>
      <c r="F266" s="353">
        <f t="shared" si="72"/>
        <v>0</v>
      </c>
      <c r="G266" s="353">
        <f t="shared" si="72"/>
        <v>0</v>
      </c>
      <c r="H266" s="353">
        <f t="shared" si="72"/>
        <v>0</v>
      </c>
      <c r="I266" s="353">
        <f t="shared" si="72"/>
        <v>0</v>
      </c>
      <c r="J266" s="243">
        <f t="shared" si="55"/>
      </c>
      <c r="K266" s="271"/>
      <c r="L266" s="369">
        <f aca="true" t="shared" si="73" ref="L266:O267">SUMIF($B$611:$B$12317,$B266,L$611:L$12317)</f>
        <v>0</v>
      </c>
      <c r="M266" s="370">
        <f t="shared" si="73"/>
        <v>0</v>
      </c>
      <c r="N266" s="370">
        <f t="shared" si="73"/>
        <v>0</v>
      </c>
      <c r="O266" s="370">
        <f t="shared" si="73"/>
        <v>0</v>
      </c>
      <c r="P266" s="271"/>
      <c r="Q266" s="369">
        <f aca="true" t="shared" si="74" ref="Q266:W267">SUMIF($B$611:$B$12317,$B266,Q$611:Q$12317)</f>
        <v>0</v>
      </c>
      <c r="R266" s="369">
        <f t="shared" si="74"/>
        <v>0</v>
      </c>
      <c r="S266" s="369">
        <f t="shared" si="74"/>
        <v>0</v>
      </c>
      <c r="T266" s="369">
        <f t="shared" si="74"/>
        <v>0</v>
      </c>
      <c r="U266" s="369">
        <f t="shared" si="74"/>
        <v>0</v>
      </c>
      <c r="V266" s="369">
        <f t="shared" si="74"/>
        <v>0</v>
      </c>
      <c r="W266" s="369">
        <f t="shared" si="74"/>
        <v>0</v>
      </c>
      <c r="X266" s="349">
        <f t="shared" si="54"/>
        <v>0</v>
      </c>
      <c r="Y266" s="237"/>
    </row>
    <row r="267" spans="1:25" s="371" customFormat="1" ht="18.75" thickBot="1">
      <c r="A267" s="289">
        <v>710</v>
      </c>
      <c r="B267" s="184">
        <v>5200</v>
      </c>
      <c r="C267" s="950" t="s">
        <v>481</v>
      </c>
      <c r="D267" s="950"/>
      <c r="E267" s="548">
        <f t="shared" si="72"/>
        <v>0</v>
      </c>
      <c r="F267" s="353">
        <f t="shared" si="72"/>
        <v>0</v>
      </c>
      <c r="G267" s="353">
        <f t="shared" si="72"/>
        <v>0</v>
      </c>
      <c r="H267" s="353">
        <f t="shared" si="72"/>
        <v>0</v>
      </c>
      <c r="I267" s="353">
        <f t="shared" si="72"/>
        <v>0</v>
      </c>
      <c r="J267" s="243">
        <f t="shared" si="55"/>
      </c>
      <c r="K267" s="271"/>
      <c r="L267" s="369">
        <f t="shared" si="73"/>
        <v>0</v>
      </c>
      <c r="M267" s="370">
        <f t="shared" si="73"/>
        <v>0</v>
      </c>
      <c r="N267" s="370">
        <f t="shared" si="73"/>
        <v>0</v>
      </c>
      <c r="O267" s="370">
        <f t="shared" si="73"/>
        <v>0</v>
      </c>
      <c r="P267" s="271"/>
      <c r="Q267" s="369">
        <f t="shared" si="74"/>
        <v>0</v>
      </c>
      <c r="R267" s="369">
        <f t="shared" si="74"/>
        <v>0</v>
      </c>
      <c r="S267" s="369">
        <f t="shared" si="74"/>
        <v>0</v>
      </c>
      <c r="T267" s="369">
        <f t="shared" si="74"/>
        <v>0</v>
      </c>
      <c r="U267" s="369">
        <f t="shared" si="74"/>
        <v>0</v>
      </c>
      <c r="V267" s="369">
        <f t="shared" si="74"/>
        <v>0</v>
      </c>
      <c r="W267" s="369">
        <f t="shared" si="74"/>
        <v>0</v>
      </c>
      <c r="X267" s="349">
        <f t="shared" si="54"/>
        <v>0</v>
      </c>
      <c r="Y267" s="237"/>
    </row>
    <row r="268" spans="1:25" s="374" customFormat="1" ht="18.75" thickBot="1">
      <c r="A268" s="290">
        <v>715</v>
      </c>
      <c r="B268" s="185"/>
      <c r="C268" s="186">
        <v>5201</v>
      </c>
      <c r="D268" s="187" t="s">
        <v>482</v>
      </c>
      <c r="E268" s="547">
        <f aca="true" t="shared" si="75" ref="E268:I274">SUMIF($C$611:$C$12317,$C268,E$611:E$12317)</f>
        <v>0</v>
      </c>
      <c r="F268" s="277">
        <f t="shared" si="75"/>
        <v>0</v>
      </c>
      <c r="G268" s="277">
        <f t="shared" si="75"/>
        <v>0</v>
      </c>
      <c r="H268" s="277">
        <f t="shared" si="75"/>
        <v>0</v>
      </c>
      <c r="I268" s="277">
        <f t="shared" si="75"/>
        <v>0</v>
      </c>
      <c r="J268" s="243">
        <f t="shared" si="55"/>
      </c>
      <c r="K268" s="271"/>
      <c r="L268" s="372">
        <f aca="true" t="shared" si="76" ref="L268:O274">SUMIF($C$611:$C$12317,$C268,L$611:L$12317)</f>
        <v>0</v>
      </c>
      <c r="M268" s="373">
        <f t="shared" si="76"/>
        <v>0</v>
      </c>
      <c r="N268" s="373">
        <f t="shared" si="76"/>
        <v>0</v>
      </c>
      <c r="O268" s="373">
        <f t="shared" si="76"/>
        <v>0</v>
      </c>
      <c r="P268" s="271"/>
      <c r="Q268" s="372">
        <f aca="true" t="shared" si="77" ref="Q268:W274">SUMIF($C$611:$C$12317,$C268,Q$611:Q$12317)</f>
        <v>0</v>
      </c>
      <c r="R268" s="372">
        <f t="shared" si="77"/>
        <v>0</v>
      </c>
      <c r="S268" s="372">
        <f t="shared" si="77"/>
        <v>0</v>
      </c>
      <c r="T268" s="372">
        <f t="shared" si="77"/>
        <v>0</v>
      </c>
      <c r="U268" s="372">
        <f t="shared" si="77"/>
        <v>0</v>
      </c>
      <c r="V268" s="372">
        <f t="shared" si="77"/>
        <v>0</v>
      </c>
      <c r="W268" s="372">
        <f t="shared" si="77"/>
        <v>0</v>
      </c>
      <c r="X268" s="349">
        <f t="shared" si="54"/>
        <v>0</v>
      </c>
      <c r="Y268" s="371"/>
    </row>
    <row r="269" spans="1:25" s="374" customFormat="1" ht="18.75" thickBot="1">
      <c r="A269" s="290">
        <v>720</v>
      </c>
      <c r="B269" s="185"/>
      <c r="C269" s="188">
        <v>5202</v>
      </c>
      <c r="D269" s="189" t="s">
        <v>483</v>
      </c>
      <c r="E269" s="547">
        <f t="shared" si="75"/>
        <v>0</v>
      </c>
      <c r="F269" s="277">
        <f t="shared" si="75"/>
        <v>0</v>
      </c>
      <c r="G269" s="277">
        <f t="shared" si="75"/>
        <v>0</v>
      </c>
      <c r="H269" s="277">
        <f t="shared" si="75"/>
        <v>0</v>
      </c>
      <c r="I269" s="277">
        <f t="shared" si="75"/>
        <v>0</v>
      </c>
      <c r="J269" s="243">
        <f t="shared" si="55"/>
      </c>
      <c r="K269" s="271"/>
      <c r="L269" s="372">
        <f t="shared" si="76"/>
        <v>0</v>
      </c>
      <c r="M269" s="373">
        <f t="shared" si="76"/>
        <v>0</v>
      </c>
      <c r="N269" s="373">
        <f t="shared" si="76"/>
        <v>0</v>
      </c>
      <c r="O269" s="373">
        <f t="shared" si="76"/>
        <v>0</v>
      </c>
      <c r="P269" s="271"/>
      <c r="Q269" s="372">
        <f t="shared" si="77"/>
        <v>0</v>
      </c>
      <c r="R269" s="372">
        <f t="shared" si="77"/>
        <v>0</v>
      </c>
      <c r="S269" s="372">
        <f t="shared" si="77"/>
        <v>0</v>
      </c>
      <c r="T269" s="372">
        <f t="shared" si="77"/>
        <v>0</v>
      </c>
      <c r="U269" s="372">
        <f t="shared" si="77"/>
        <v>0</v>
      </c>
      <c r="V269" s="372">
        <f t="shared" si="77"/>
        <v>0</v>
      </c>
      <c r="W269" s="372">
        <f t="shared" si="77"/>
        <v>0</v>
      </c>
      <c r="X269" s="349">
        <f t="shared" si="54"/>
        <v>0</v>
      </c>
      <c r="Y269" s="371"/>
    </row>
    <row r="270" spans="1:24" s="374" customFormat="1" ht="18.75" thickBot="1">
      <c r="A270" s="290">
        <v>725</v>
      </c>
      <c r="B270" s="185"/>
      <c r="C270" s="188">
        <v>5203</v>
      </c>
      <c r="D270" s="189" t="s">
        <v>1240</v>
      </c>
      <c r="E270" s="547">
        <f t="shared" si="75"/>
        <v>0</v>
      </c>
      <c r="F270" s="277">
        <f t="shared" si="75"/>
        <v>0</v>
      </c>
      <c r="G270" s="277">
        <f t="shared" si="75"/>
        <v>0</v>
      </c>
      <c r="H270" s="277">
        <f t="shared" si="75"/>
        <v>0</v>
      </c>
      <c r="I270" s="277">
        <f t="shared" si="75"/>
        <v>0</v>
      </c>
      <c r="J270" s="243">
        <f t="shared" si="55"/>
      </c>
      <c r="K270" s="271"/>
      <c r="L270" s="372">
        <f t="shared" si="76"/>
        <v>0</v>
      </c>
      <c r="M270" s="373">
        <f t="shared" si="76"/>
        <v>0</v>
      </c>
      <c r="N270" s="373">
        <f t="shared" si="76"/>
        <v>0</v>
      </c>
      <c r="O270" s="373">
        <f t="shared" si="76"/>
        <v>0</v>
      </c>
      <c r="P270" s="271"/>
      <c r="Q270" s="372">
        <f t="shared" si="77"/>
        <v>0</v>
      </c>
      <c r="R270" s="372">
        <f t="shared" si="77"/>
        <v>0</v>
      </c>
      <c r="S270" s="372">
        <f t="shared" si="77"/>
        <v>0</v>
      </c>
      <c r="T270" s="372">
        <f t="shared" si="77"/>
        <v>0</v>
      </c>
      <c r="U270" s="372">
        <f t="shared" si="77"/>
        <v>0</v>
      </c>
      <c r="V270" s="372">
        <f t="shared" si="77"/>
        <v>0</v>
      </c>
      <c r="W270" s="372">
        <f t="shared" si="77"/>
        <v>0</v>
      </c>
      <c r="X270" s="349">
        <f t="shared" si="54"/>
        <v>0</v>
      </c>
    </row>
    <row r="271" spans="1:24" s="374" customFormat="1" ht="18.75" thickBot="1">
      <c r="A271" s="290">
        <v>730</v>
      </c>
      <c r="B271" s="185"/>
      <c r="C271" s="188">
        <v>5204</v>
      </c>
      <c r="D271" s="189" t="s">
        <v>1241</v>
      </c>
      <c r="E271" s="547">
        <f t="shared" si="75"/>
        <v>0</v>
      </c>
      <c r="F271" s="277">
        <f t="shared" si="75"/>
        <v>0</v>
      </c>
      <c r="G271" s="277">
        <f t="shared" si="75"/>
        <v>0</v>
      </c>
      <c r="H271" s="277">
        <f t="shared" si="75"/>
        <v>0</v>
      </c>
      <c r="I271" s="277">
        <f t="shared" si="75"/>
        <v>0</v>
      </c>
      <c r="J271" s="243">
        <f t="shared" si="55"/>
      </c>
      <c r="K271" s="271"/>
      <c r="L271" s="372">
        <f t="shared" si="76"/>
        <v>0</v>
      </c>
      <c r="M271" s="373">
        <f t="shared" si="76"/>
        <v>0</v>
      </c>
      <c r="N271" s="373">
        <f t="shared" si="76"/>
        <v>0</v>
      </c>
      <c r="O271" s="373">
        <f t="shared" si="76"/>
        <v>0</v>
      </c>
      <c r="P271" s="271"/>
      <c r="Q271" s="372">
        <f t="shared" si="77"/>
        <v>0</v>
      </c>
      <c r="R271" s="372">
        <f t="shared" si="77"/>
        <v>0</v>
      </c>
      <c r="S271" s="372">
        <f t="shared" si="77"/>
        <v>0</v>
      </c>
      <c r="T271" s="372">
        <f t="shared" si="77"/>
        <v>0</v>
      </c>
      <c r="U271" s="372">
        <f t="shared" si="77"/>
        <v>0</v>
      </c>
      <c r="V271" s="372">
        <f t="shared" si="77"/>
        <v>0</v>
      </c>
      <c r="W271" s="372">
        <f t="shared" si="77"/>
        <v>0</v>
      </c>
      <c r="X271" s="349">
        <f t="shared" si="54"/>
        <v>0</v>
      </c>
    </row>
    <row r="272" spans="1:24" s="374" customFormat="1" ht="18.75" thickBot="1">
      <c r="A272" s="290">
        <v>735</v>
      </c>
      <c r="B272" s="185"/>
      <c r="C272" s="188">
        <v>5205</v>
      </c>
      <c r="D272" s="189" t="s">
        <v>1242</v>
      </c>
      <c r="E272" s="547">
        <f t="shared" si="75"/>
        <v>0</v>
      </c>
      <c r="F272" s="277">
        <f t="shared" si="75"/>
        <v>0</v>
      </c>
      <c r="G272" s="277">
        <f t="shared" si="75"/>
        <v>0</v>
      </c>
      <c r="H272" s="277">
        <f t="shared" si="75"/>
        <v>0</v>
      </c>
      <c r="I272" s="277">
        <f t="shared" si="75"/>
        <v>0</v>
      </c>
      <c r="J272" s="243">
        <f t="shared" si="55"/>
      </c>
      <c r="K272" s="271"/>
      <c r="L272" s="372">
        <f t="shared" si="76"/>
        <v>0</v>
      </c>
      <c r="M272" s="373">
        <f t="shared" si="76"/>
        <v>0</v>
      </c>
      <c r="N272" s="373">
        <f t="shared" si="76"/>
        <v>0</v>
      </c>
      <c r="O272" s="373">
        <f t="shared" si="76"/>
        <v>0</v>
      </c>
      <c r="P272" s="271"/>
      <c r="Q272" s="372">
        <f t="shared" si="77"/>
        <v>0</v>
      </c>
      <c r="R272" s="372">
        <f t="shared" si="77"/>
        <v>0</v>
      </c>
      <c r="S272" s="372">
        <f t="shared" si="77"/>
        <v>0</v>
      </c>
      <c r="T272" s="372">
        <f t="shared" si="77"/>
        <v>0</v>
      </c>
      <c r="U272" s="372">
        <f t="shared" si="77"/>
        <v>0</v>
      </c>
      <c r="V272" s="372">
        <f t="shared" si="77"/>
        <v>0</v>
      </c>
      <c r="W272" s="372">
        <f t="shared" si="77"/>
        <v>0</v>
      </c>
      <c r="X272" s="349">
        <f t="shared" si="54"/>
        <v>0</v>
      </c>
    </row>
    <row r="273" spans="1:24" s="374" customFormat="1" ht="18.75" thickBot="1">
      <c r="A273" s="290">
        <v>740</v>
      </c>
      <c r="B273" s="185"/>
      <c r="C273" s="188">
        <v>5206</v>
      </c>
      <c r="D273" s="189" t="s">
        <v>1243</v>
      </c>
      <c r="E273" s="547">
        <f t="shared" si="75"/>
        <v>0</v>
      </c>
      <c r="F273" s="277">
        <f t="shared" si="75"/>
        <v>0</v>
      </c>
      <c r="G273" s="277">
        <f t="shared" si="75"/>
        <v>0</v>
      </c>
      <c r="H273" s="277">
        <f t="shared" si="75"/>
        <v>0</v>
      </c>
      <c r="I273" s="277">
        <f t="shared" si="75"/>
        <v>0</v>
      </c>
      <c r="J273" s="243">
        <f t="shared" si="55"/>
      </c>
      <c r="K273" s="271"/>
      <c r="L273" s="372">
        <f t="shared" si="76"/>
        <v>0</v>
      </c>
      <c r="M273" s="373">
        <f t="shared" si="76"/>
        <v>0</v>
      </c>
      <c r="N273" s="373">
        <f t="shared" si="76"/>
        <v>0</v>
      </c>
      <c r="O273" s="373">
        <f t="shared" si="76"/>
        <v>0</v>
      </c>
      <c r="P273" s="271"/>
      <c r="Q273" s="372">
        <f t="shared" si="77"/>
        <v>0</v>
      </c>
      <c r="R273" s="372">
        <f t="shared" si="77"/>
        <v>0</v>
      </c>
      <c r="S273" s="372">
        <f t="shared" si="77"/>
        <v>0</v>
      </c>
      <c r="T273" s="372">
        <f t="shared" si="77"/>
        <v>0</v>
      </c>
      <c r="U273" s="372">
        <f t="shared" si="77"/>
        <v>0</v>
      </c>
      <c r="V273" s="372">
        <f t="shared" si="77"/>
        <v>0</v>
      </c>
      <c r="W273" s="372">
        <f t="shared" si="77"/>
        <v>0</v>
      </c>
      <c r="X273" s="349">
        <f t="shared" si="54"/>
        <v>0</v>
      </c>
    </row>
    <row r="274" spans="1:24" s="374" customFormat="1" ht="18.75" thickBot="1">
      <c r="A274" s="290">
        <v>745</v>
      </c>
      <c r="B274" s="185"/>
      <c r="C274" s="190">
        <v>5219</v>
      </c>
      <c r="D274" s="191" t="s">
        <v>1244</v>
      </c>
      <c r="E274" s="547">
        <f t="shared" si="75"/>
        <v>0</v>
      </c>
      <c r="F274" s="277">
        <f t="shared" si="75"/>
        <v>0</v>
      </c>
      <c r="G274" s="277">
        <f t="shared" si="75"/>
        <v>0</v>
      </c>
      <c r="H274" s="277">
        <f t="shared" si="75"/>
        <v>0</v>
      </c>
      <c r="I274" s="277">
        <f t="shared" si="75"/>
        <v>0</v>
      </c>
      <c r="J274" s="243">
        <f t="shared" si="55"/>
      </c>
      <c r="K274" s="271"/>
      <c r="L274" s="372">
        <f t="shared" si="76"/>
        <v>0</v>
      </c>
      <c r="M274" s="373">
        <f t="shared" si="76"/>
        <v>0</v>
      </c>
      <c r="N274" s="373">
        <f t="shared" si="76"/>
        <v>0</v>
      </c>
      <c r="O274" s="373">
        <f t="shared" si="76"/>
        <v>0</v>
      </c>
      <c r="P274" s="271"/>
      <c r="Q274" s="372">
        <f t="shared" si="77"/>
        <v>0</v>
      </c>
      <c r="R274" s="372">
        <f t="shared" si="77"/>
        <v>0</v>
      </c>
      <c r="S274" s="372">
        <f t="shared" si="77"/>
        <v>0</v>
      </c>
      <c r="T274" s="372">
        <f t="shared" si="77"/>
        <v>0</v>
      </c>
      <c r="U274" s="372">
        <f t="shared" si="77"/>
        <v>0</v>
      </c>
      <c r="V274" s="372">
        <f t="shared" si="77"/>
        <v>0</v>
      </c>
      <c r="W274" s="372">
        <f t="shared" si="77"/>
        <v>0</v>
      </c>
      <c r="X274" s="349">
        <f t="shared" si="54"/>
        <v>0</v>
      </c>
    </row>
    <row r="275" spans="1:25" s="371" customFormat="1" ht="18.75" thickBot="1">
      <c r="A275" s="289">
        <v>750</v>
      </c>
      <c r="B275" s="184">
        <v>5300</v>
      </c>
      <c r="C275" s="951" t="s">
        <v>1245</v>
      </c>
      <c r="D275" s="951"/>
      <c r="E275" s="548">
        <f>SUMIF($B$611:$B$12317,$B275,E$611:E$12317)</f>
        <v>0</v>
      </c>
      <c r="F275" s="353">
        <f>SUMIF($B$611:$B$12317,$B275,F$611:F$12317)</f>
        <v>0</v>
      </c>
      <c r="G275" s="353">
        <f>SUMIF($B$611:$B$12317,$B275,G$611:G$12317)</f>
        <v>0</v>
      </c>
      <c r="H275" s="353">
        <f>SUMIF($B$611:$B$12317,$B275,H$611:H$12317)</f>
        <v>0</v>
      </c>
      <c r="I275" s="353">
        <f>SUMIF($B$611:$B$12317,$B275,I$611:I$12317)</f>
        <v>0</v>
      </c>
      <c r="J275" s="243">
        <f t="shared" si="55"/>
      </c>
      <c r="K275" s="271"/>
      <c r="L275" s="369">
        <f>SUMIF($B$611:$B$12317,$B275,L$611:L$12317)</f>
        <v>0</v>
      </c>
      <c r="M275" s="370">
        <f>SUMIF($B$611:$B$12317,$B275,M$611:M$12317)</f>
        <v>0</v>
      </c>
      <c r="N275" s="370">
        <f>SUMIF($B$611:$B$12317,$B275,N$611:N$12317)</f>
        <v>0</v>
      </c>
      <c r="O275" s="370">
        <f>SUMIF($B$611:$B$12317,$B275,O$611:O$12317)</f>
        <v>0</v>
      </c>
      <c r="P275" s="271"/>
      <c r="Q275" s="369">
        <f aca="true" t="shared" si="78" ref="Q275:W275">SUMIF($B$611:$B$12317,$B275,Q$611:Q$12317)</f>
        <v>0</v>
      </c>
      <c r="R275" s="369">
        <f t="shared" si="78"/>
        <v>0</v>
      </c>
      <c r="S275" s="369">
        <f t="shared" si="78"/>
        <v>0</v>
      </c>
      <c r="T275" s="369">
        <f t="shared" si="78"/>
        <v>0</v>
      </c>
      <c r="U275" s="369">
        <f t="shared" si="78"/>
        <v>0</v>
      </c>
      <c r="V275" s="369">
        <f t="shared" si="78"/>
        <v>0</v>
      </c>
      <c r="W275" s="369">
        <f t="shared" si="78"/>
        <v>0</v>
      </c>
      <c r="X275" s="349">
        <f t="shared" si="54"/>
        <v>0</v>
      </c>
      <c r="Y275" s="374"/>
    </row>
    <row r="276" spans="1:24" s="374" customFormat="1" ht="18.75" thickBot="1">
      <c r="A276" s="290">
        <v>755</v>
      </c>
      <c r="B276" s="185"/>
      <c r="C276" s="186">
        <v>5301</v>
      </c>
      <c r="D276" s="187" t="s">
        <v>595</v>
      </c>
      <c r="E276" s="547">
        <f aca="true" t="shared" si="79" ref="E276:I277">SUMIF($C$611:$C$12317,$C276,E$611:E$12317)</f>
        <v>0</v>
      </c>
      <c r="F276" s="277">
        <f t="shared" si="79"/>
        <v>0</v>
      </c>
      <c r="G276" s="277">
        <f t="shared" si="79"/>
        <v>0</v>
      </c>
      <c r="H276" s="277">
        <f t="shared" si="79"/>
        <v>0</v>
      </c>
      <c r="I276" s="277">
        <f t="shared" si="79"/>
        <v>0</v>
      </c>
      <c r="J276" s="243">
        <f t="shared" si="55"/>
      </c>
      <c r="K276" s="271"/>
      <c r="L276" s="372">
        <f aca="true" t="shared" si="80" ref="L276:O277">SUMIF($C$611:$C$12317,$C276,L$611:L$12317)</f>
        <v>0</v>
      </c>
      <c r="M276" s="373">
        <f t="shared" si="80"/>
        <v>0</v>
      </c>
      <c r="N276" s="373">
        <f t="shared" si="80"/>
        <v>0</v>
      </c>
      <c r="O276" s="373">
        <f t="shared" si="80"/>
        <v>0</v>
      </c>
      <c r="P276" s="271"/>
      <c r="Q276" s="372">
        <f aca="true" t="shared" si="81" ref="Q276:W277">SUMIF($C$611:$C$12317,$C276,Q$611:Q$12317)</f>
        <v>0</v>
      </c>
      <c r="R276" s="372">
        <f t="shared" si="81"/>
        <v>0</v>
      </c>
      <c r="S276" s="372">
        <f t="shared" si="81"/>
        <v>0</v>
      </c>
      <c r="T276" s="372">
        <f t="shared" si="81"/>
        <v>0</v>
      </c>
      <c r="U276" s="372">
        <f t="shared" si="81"/>
        <v>0</v>
      </c>
      <c r="V276" s="372">
        <f t="shared" si="81"/>
        <v>0</v>
      </c>
      <c r="W276" s="372">
        <f t="shared" si="81"/>
        <v>0</v>
      </c>
      <c r="X276" s="349">
        <f t="shared" si="54"/>
        <v>0</v>
      </c>
    </row>
    <row r="277" spans="1:25" s="374" customFormat="1" ht="18.75" thickBot="1">
      <c r="A277" s="290">
        <v>760</v>
      </c>
      <c r="B277" s="185"/>
      <c r="C277" s="190">
        <v>5309</v>
      </c>
      <c r="D277" s="191" t="s">
        <v>1246</v>
      </c>
      <c r="E277" s="547">
        <f t="shared" si="79"/>
        <v>0</v>
      </c>
      <c r="F277" s="277">
        <f t="shared" si="79"/>
        <v>0</v>
      </c>
      <c r="G277" s="277">
        <f t="shared" si="79"/>
        <v>0</v>
      </c>
      <c r="H277" s="277">
        <f t="shared" si="79"/>
        <v>0</v>
      </c>
      <c r="I277" s="277">
        <f t="shared" si="79"/>
        <v>0</v>
      </c>
      <c r="J277" s="243">
        <f t="shared" si="55"/>
      </c>
      <c r="K277" s="271"/>
      <c r="L277" s="372">
        <f t="shared" si="80"/>
        <v>0</v>
      </c>
      <c r="M277" s="373">
        <f t="shared" si="80"/>
        <v>0</v>
      </c>
      <c r="N277" s="373">
        <f t="shared" si="80"/>
        <v>0</v>
      </c>
      <c r="O277" s="373">
        <f t="shared" si="80"/>
        <v>0</v>
      </c>
      <c r="P277" s="271"/>
      <c r="Q277" s="372">
        <f t="shared" si="81"/>
        <v>0</v>
      </c>
      <c r="R277" s="372">
        <f t="shared" si="81"/>
        <v>0</v>
      </c>
      <c r="S277" s="372">
        <f t="shared" si="81"/>
        <v>0</v>
      </c>
      <c r="T277" s="372">
        <f t="shared" si="81"/>
        <v>0</v>
      </c>
      <c r="U277" s="372">
        <f t="shared" si="81"/>
        <v>0</v>
      </c>
      <c r="V277" s="372">
        <f t="shared" si="81"/>
        <v>0</v>
      </c>
      <c r="W277" s="372">
        <f t="shared" si="81"/>
        <v>0</v>
      </c>
      <c r="X277" s="349">
        <f t="shared" si="54"/>
        <v>0</v>
      </c>
      <c r="Y277" s="371"/>
    </row>
    <row r="278" spans="1:25" s="371" customFormat="1" ht="18.75" thickBot="1">
      <c r="A278" s="289">
        <v>765</v>
      </c>
      <c r="B278" s="184">
        <v>5400</v>
      </c>
      <c r="C278" s="952" t="s">
        <v>1337</v>
      </c>
      <c r="D278" s="952"/>
      <c r="E278" s="548">
        <f aca="true" t="shared" si="82" ref="E278:I279">SUMIF($B$611:$B$12317,$B278,E$611:E$12317)</f>
        <v>0</v>
      </c>
      <c r="F278" s="353">
        <f t="shared" si="82"/>
        <v>0</v>
      </c>
      <c r="G278" s="353">
        <f t="shared" si="82"/>
        <v>0</v>
      </c>
      <c r="H278" s="353">
        <f t="shared" si="82"/>
        <v>0</v>
      </c>
      <c r="I278" s="353">
        <f t="shared" si="82"/>
        <v>0</v>
      </c>
      <c r="J278" s="243">
        <f t="shared" si="55"/>
      </c>
      <c r="K278" s="271"/>
      <c r="L278" s="369">
        <f aca="true" t="shared" si="83" ref="L278:O279">SUMIF($B$611:$B$12317,$B278,L$611:L$12317)</f>
        <v>0</v>
      </c>
      <c r="M278" s="370">
        <f t="shared" si="83"/>
        <v>0</v>
      </c>
      <c r="N278" s="370">
        <f t="shared" si="83"/>
        <v>0</v>
      </c>
      <c r="O278" s="370">
        <f t="shared" si="83"/>
        <v>0</v>
      </c>
      <c r="P278" s="271"/>
      <c r="Q278" s="369">
        <f aca="true" t="shared" si="84" ref="Q278:W279">SUMIF($B$611:$B$12317,$B278,Q$611:Q$12317)</f>
        <v>0</v>
      </c>
      <c r="R278" s="369">
        <f t="shared" si="84"/>
        <v>0</v>
      </c>
      <c r="S278" s="369">
        <f t="shared" si="84"/>
        <v>0</v>
      </c>
      <c r="T278" s="369">
        <f t="shared" si="84"/>
        <v>0</v>
      </c>
      <c r="U278" s="369">
        <f t="shared" si="84"/>
        <v>0</v>
      </c>
      <c r="V278" s="369">
        <f t="shared" si="84"/>
        <v>0</v>
      </c>
      <c r="W278" s="369">
        <f t="shared" si="84"/>
        <v>0</v>
      </c>
      <c r="X278" s="349">
        <f t="shared" si="54"/>
        <v>0</v>
      </c>
      <c r="Y278" s="374"/>
    </row>
    <row r="279" spans="1:25" s="274" customFormat="1" ht="18.75" thickBot="1">
      <c r="A279" s="289">
        <v>775</v>
      </c>
      <c r="B279" s="143">
        <v>5500</v>
      </c>
      <c r="C279" s="953" t="s">
        <v>1338</v>
      </c>
      <c r="D279" s="953"/>
      <c r="E279" s="548">
        <f t="shared" si="82"/>
        <v>0</v>
      </c>
      <c r="F279" s="353">
        <f t="shared" si="82"/>
        <v>0</v>
      </c>
      <c r="G279" s="353">
        <f t="shared" si="82"/>
        <v>0</v>
      </c>
      <c r="H279" s="353">
        <f t="shared" si="82"/>
        <v>0</v>
      </c>
      <c r="I279" s="353">
        <f t="shared" si="82"/>
        <v>0</v>
      </c>
      <c r="J279" s="243">
        <f t="shared" si="55"/>
      </c>
      <c r="K279" s="271"/>
      <c r="L279" s="354">
        <f t="shared" si="83"/>
        <v>0</v>
      </c>
      <c r="M279" s="355">
        <f t="shared" si="83"/>
        <v>0</v>
      </c>
      <c r="N279" s="355">
        <f t="shared" si="83"/>
        <v>0</v>
      </c>
      <c r="O279" s="355">
        <f t="shared" si="83"/>
        <v>0</v>
      </c>
      <c r="P279" s="271"/>
      <c r="Q279" s="354">
        <f t="shared" si="84"/>
        <v>0</v>
      </c>
      <c r="R279" s="354">
        <f t="shared" si="84"/>
        <v>0</v>
      </c>
      <c r="S279" s="354">
        <f t="shared" si="84"/>
        <v>0</v>
      </c>
      <c r="T279" s="354">
        <f t="shared" si="84"/>
        <v>0</v>
      </c>
      <c r="U279" s="354">
        <f t="shared" si="84"/>
        <v>0</v>
      </c>
      <c r="V279" s="354">
        <f t="shared" si="84"/>
        <v>0</v>
      </c>
      <c r="W279" s="354">
        <f t="shared" si="84"/>
        <v>0</v>
      </c>
      <c r="X279" s="349">
        <f t="shared" si="54"/>
        <v>0</v>
      </c>
      <c r="Y279" s="374"/>
    </row>
    <row r="280" spans="1:25" ht="18.75" thickBot="1">
      <c r="A280" s="290">
        <v>780</v>
      </c>
      <c r="B280" s="182"/>
      <c r="C280" s="148">
        <v>5501</v>
      </c>
      <c r="D280" s="172" t="s">
        <v>1339</v>
      </c>
      <c r="E280" s="547">
        <f aca="true" t="shared" si="85" ref="E280:I283">SUMIF($C$611:$C$12317,$C280,E$611:E$12317)</f>
        <v>0</v>
      </c>
      <c r="F280" s="277">
        <f t="shared" si="85"/>
        <v>0</v>
      </c>
      <c r="G280" s="277">
        <f t="shared" si="85"/>
        <v>0</v>
      </c>
      <c r="H280" s="277">
        <f t="shared" si="85"/>
        <v>0</v>
      </c>
      <c r="I280" s="277">
        <f t="shared" si="85"/>
        <v>0</v>
      </c>
      <c r="J280" s="243">
        <f t="shared" si="55"/>
      </c>
      <c r="K280" s="271"/>
      <c r="L280" s="350">
        <f aca="true" t="shared" si="86" ref="L280:O283">SUMIF($C$611:$C$12317,$C280,L$611:L$12317)</f>
        <v>0</v>
      </c>
      <c r="M280" s="351">
        <f t="shared" si="86"/>
        <v>0</v>
      </c>
      <c r="N280" s="351">
        <f t="shared" si="86"/>
        <v>0</v>
      </c>
      <c r="O280" s="351">
        <f t="shared" si="86"/>
        <v>0</v>
      </c>
      <c r="P280" s="271"/>
      <c r="Q280" s="350">
        <f aca="true" t="shared" si="87" ref="Q280:W283">SUMIF($C$611:$C$12317,$C280,Q$611:Q$12317)</f>
        <v>0</v>
      </c>
      <c r="R280" s="350">
        <f t="shared" si="87"/>
        <v>0</v>
      </c>
      <c r="S280" s="350">
        <f t="shared" si="87"/>
        <v>0</v>
      </c>
      <c r="T280" s="350">
        <f t="shared" si="87"/>
        <v>0</v>
      </c>
      <c r="U280" s="350">
        <f t="shared" si="87"/>
        <v>0</v>
      </c>
      <c r="V280" s="350">
        <f t="shared" si="87"/>
        <v>0</v>
      </c>
      <c r="W280" s="350">
        <f t="shared" si="87"/>
        <v>0</v>
      </c>
      <c r="X280" s="349">
        <f t="shared" si="54"/>
        <v>0</v>
      </c>
      <c r="Y280" s="371"/>
    </row>
    <row r="281" spans="1:25" ht="18.75" thickBot="1">
      <c r="A281" s="290">
        <v>785</v>
      </c>
      <c r="B281" s="182"/>
      <c r="C281" s="140">
        <v>5502</v>
      </c>
      <c r="D281" s="149" t="s">
        <v>1340</v>
      </c>
      <c r="E281" s="547">
        <f t="shared" si="85"/>
        <v>0</v>
      </c>
      <c r="F281" s="277">
        <f t="shared" si="85"/>
        <v>0</v>
      </c>
      <c r="G281" s="277">
        <f t="shared" si="85"/>
        <v>0</v>
      </c>
      <c r="H281" s="277">
        <f t="shared" si="85"/>
        <v>0</v>
      </c>
      <c r="I281" s="277">
        <f t="shared" si="85"/>
        <v>0</v>
      </c>
      <c r="J281" s="243">
        <f t="shared" si="55"/>
      </c>
      <c r="K281" s="271"/>
      <c r="L281" s="350">
        <f t="shared" si="86"/>
        <v>0</v>
      </c>
      <c r="M281" s="351">
        <f t="shared" si="86"/>
        <v>0</v>
      </c>
      <c r="N281" s="351">
        <f t="shared" si="86"/>
        <v>0</v>
      </c>
      <c r="O281" s="351">
        <f t="shared" si="86"/>
        <v>0</v>
      </c>
      <c r="P281" s="271"/>
      <c r="Q281" s="350">
        <f t="shared" si="87"/>
        <v>0</v>
      </c>
      <c r="R281" s="350">
        <f t="shared" si="87"/>
        <v>0</v>
      </c>
      <c r="S281" s="350">
        <f t="shared" si="87"/>
        <v>0</v>
      </c>
      <c r="T281" s="350">
        <f t="shared" si="87"/>
        <v>0</v>
      </c>
      <c r="U281" s="350">
        <f t="shared" si="87"/>
        <v>0</v>
      </c>
      <c r="V281" s="350">
        <f t="shared" si="87"/>
        <v>0</v>
      </c>
      <c r="W281" s="350">
        <f t="shared" si="87"/>
        <v>0</v>
      </c>
      <c r="X281" s="349">
        <f t="shared" si="54"/>
        <v>0</v>
      </c>
      <c r="Y281" s="274"/>
    </row>
    <row r="282" spans="1:24" ht="23.25" customHeight="1" thickBot="1">
      <c r="A282" s="290">
        <v>790</v>
      </c>
      <c r="B282" s="182"/>
      <c r="C282" s="140">
        <v>5503</v>
      </c>
      <c r="D282" s="142" t="s">
        <v>1341</v>
      </c>
      <c r="E282" s="547">
        <f t="shared" si="85"/>
        <v>0</v>
      </c>
      <c r="F282" s="277">
        <f t="shared" si="85"/>
        <v>0</v>
      </c>
      <c r="G282" s="277">
        <f t="shared" si="85"/>
        <v>0</v>
      </c>
      <c r="H282" s="277">
        <f t="shared" si="85"/>
        <v>0</v>
      </c>
      <c r="I282" s="277">
        <f t="shared" si="85"/>
        <v>0</v>
      </c>
      <c r="J282" s="243">
        <f t="shared" si="55"/>
      </c>
      <c r="K282" s="271"/>
      <c r="L282" s="350">
        <f t="shared" si="86"/>
        <v>0</v>
      </c>
      <c r="M282" s="351">
        <f t="shared" si="86"/>
        <v>0</v>
      </c>
      <c r="N282" s="351">
        <f t="shared" si="86"/>
        <v>0</v>
      </c>
      <c r="O282" s="351">
        <f t="shared" si="86"/>
        <v>0</v>
      </c>
      <c r="P282" s="271"/>
      <c r="Q282" s="350">
        <f t="shared" si="87"/>
        <v>0</v>
      </c>
      <c r="R282" s="350">
        <f t="shared" si="87"/>
        <v>0</v>
      </c>
      <c r="S282" s="350">
        <f t="shared" si="87"/>
        <v>0</v>
      </c>
      <c r="T282" s="350">
        <f t="shared" si="87"/>
        <v>0</v>
      </c>
      <c r="U282" s="350">
        <f t="shared" si="87"/>
        <v>0</v>
      </c>
      <c r="V282" s="350">
        <f t="shared" si="87"/>
        <v>0</v>
      </c>
      <c r="W282" s="350">
        <f t="shared" si="87"/>
        <v>0</v>
      </c>
      <c r="X282" s="349">
        <f t="shared" si="54"/>
        <v>0</v>
      </c>
    </row>
    <row r="283" spans="1:24" ht="18.75" thickBot="1">
      <c r="A283" s="290">
        <v>795</v>
      </c>
      <c r="B283" s="182"/>
      <c r="C283" s="146">
        <v>5504</v>
      </c>
      <c r="D283" s="150" t="s">
        <v>1342</v>
      </c>
      <c r="E283" s="547">
        <f t="shared" si="85"/>
        <v>0</v>
      </c>
      <c r="F283" s="277">
        <f t="shared" si="85"/>
        <v>0</v>
      </c>
      <c r="G283" s="277">
        <f t="shared" si="85"/>
        <v>0</v>
      </c>
      <c r="H283" s="277">
        <f t="shared" si="85"/>
        <v>0</v>
      </c>
      <c r="I283" s="277">
        <f t="shared" si="85"/>
        <v>0</v>
      </c>
      <c r="J283" s="243">
        <f t="shared" si="55"/>
      </c>
      <c r="K283" s="271"/>
      <c r="L283" s="350">
        <f t="shared" si="86"/>
        <v>0</v>
      </c>
      <c r="M283" s="351">
        <f t="shared" si="86"/>
        <v>0</v>
      </c>
      <c r="N283" s="351">
        <f t="shared" si="86"/>
        <v>0</v>
      </c>
      <c r="O283" s="351">
        <f t="shared" si="86"/>
        <v>0</v>
      </c>
      <c r="P283" s="271"/>
      <c r="Q283" s="350">
        <f t="shared" si="87"/>
        <v>0</v>
      </c>
      <c r="R283" s="350">
        <f t="shared" si="87"/>
        <v>0</v>
      </c>
      <c r="S283" s="350">
        <f t="shared" si="87"/>
        <v>0</v>
      </c>
      <c r="T283" s="350">
        <f t="shared" si="87"/>
        <v>0</v>
      </c>
      <c r="U283" s="350">
        <f t="shared" si="87"/>
        <v>0</v>
      </c>
      <c r="V283" s="350">
        <f t="shared" si="87"/>
        <v>0</v>
      </c>
      <c r="W283" s="350">
        <f t="shared" si="87"/>
        <v>0</v>
      </c>
      <c r="X283" s="349">
        <f t="shared" si="54"/>
        <v>0</v>
      </c>
    </row>
    <row r="284" spans="1:25" s="371" customFormat="1" ht="36.75" customHeight="1" thickBot="1">
      <c r="A284" s="289">
        <v>805</v>
      </c>
      <c r="B284" s="184">
        <v>5700</v>
      </c>
      <c r="C284" s="946" t="s">
        <v>1343</v>
      </c>
      <c r="D284" s="947"/>
      <c r="E284" s="548">
        <f>SUMIF($B$611:$B$12317,$B284,E$611:E$12317)</f>
        <v>0</v>
      </c>
      <c r="F284" s="353">
        <f>SUMIF($B$611:$B$12317,$B284,F$611:F$12317)</f>
        <v>0</v>
      </c>
      <c r="G284" s="353">
        <f>SUMIF($B$611:$B$12317,$B284,G$611:G$12317)</f>
        <v>0</v>
      </c>
      <c r="H284" s="353">
        <f>SUMIF($B$611:$B$12317,$B284,H$611:H$12317)</f>
        <v>0</v>
      </c>
      <c r="I284" s="353">
        <f>SUMIF($B$611:$B$12317,$B284,I$611:I$12317)</f>
        <v>0</v>
      </c>
      <c r="J284" s="243">
        <f t="shared" si="55"/>
      </c>
      <c r="K284" s="271"/>
      <c r="L284" s="369">
        <f>SUMIF($B$611:$B$12317,$B284,L$611:L$12317)</f>
        <v>0</v>
      </c>
      <c r="M284" s="370">
        <f>SUMIF($B$611:$B$12317,$B284,M$611:M$12317)</f>
        <v>0</v>
      </c>
      <c r="N284" s="370">
        <f>SUMIF($B$611:$B$12317,$B284,N$611:N$12317)</f>
        <v>0</v>
      </c>
      <c r="O284" s="370">
        <f>SUMIF($B$611:$B$12317,$B284,O$611:O$12317)</f>
        <v>0</v>
      </c>
      <c r="P284" s="271"/>
      <c r="Q284" s="369">
        <f aca="true" t="shared" si="88" ref="Q284:W284">SUMIF($B$611:$B$12317,$B284,Q$611:Q$12317)</f>
        <v>0</v>
      </c>
      <c r="R284" s="369">
        <f t="shared" si="88"/>
        <v>0</v>
      </c>
      <c r="S284" s="369">
        <f t="shared" si="88"/>
        <v>0</v>
      </c>
      <c r="T284" s="369">
        <f t="shared" si="88"/>
        <v>0</v>
      </c>
      <c r="U284" s="369">
        <f t="shared" si="88"/>
        <v>0</v>
      </c>
      <c r="V284" s="369">
        <f t="shared" si="88"/>
        <v>0</v>
      </c>
      <c r="W284" s="369">
        <f t="shared" si="88"/>
        <v>0</v>
      </c>
      <c r="X284" s="349">
        <f t="shared" si="54"/>
        <v>0</v>
      </c>
      <c r="Y284" s="237"/>
    </row>
    <row r="285" spans="1:25" s="374" customFormat="1" ht="18.75" thickBot="1">
      <c r="A285" s="290">
        <v>810</v>
      </c>
      <c r="B285" s="185"/>
      <c r="C285" s="186">
        <v>5701</v>
      </c>
      <c r="D285" s="187" t="s">
        <v>1344</v>
      </c>
      <c r="E285" s="547">
        <f aca="true" t="shared" si="89" ref="E285:I287">SUMIF($C$611:$C$12317,$C285,E$611:E$12317)</f>
        <v>0</v>
      </c>
      <c r="F285" s="277">
        <f t="shared" si="89"/>
        <v>0</v>
      </c>
      <c r="G285" s="277">
        <f t="shared" si="89"/>
        <v>0</v>
      </c>
      <c r="H285" s="277">
        <f t="shared" si="89"/>
        <v>0</v>
      </c>
      <c r="I285" s="277">
        <f t="shared" si="89"/>
        <v>0</v>
      </c>
      <c r="J285" s="243">
        <f t="shared" si="55"/>
      </c>
      <c r="K285" s="271"/>
      <c r="L285" s="372">
        <f aca="true" t="shared" si="90" ref="L285:O287">SUMIF($C$611:$C$12317,$C285,L$611:L$12317)</f>
        <v>0</v>
      </c>
      <c r="M285" s="373">
        <f t="shared" si="90"/>
        <v>0</v>
      </c>
      <c r="N285" s="373">
        <f t="shared" si="90"/>
        <v>0</v>
      </c>
      <c r="O285" s="373">
        <f t="shared" si="90"/>
        <v>0</v>
      </c>
      <c r="P285" s="271"/>
      <c r="Q285" s="372">
        <f aca="true" t="shared" si="91" ref="Q285:W287">SUMIF($C$611:$C$12317,$C285,Q$611:Q$12317)</f>
        <v>0</v>
      </c>
      <c r="R285" s="372">
        <f t="shared" si="91"/>
        <v>0</v>
      </c>
      <c r="S285" s="372">
        <f t="shared" si="91"/>
        <v>0</v>
      </c>
      <c r="T285" s="372">
        <f t="shared" si="91"/>
        <v>0</v>
      </c>
      <c r="U285" s="372">
        <f t="shared" si="91"/>
        <v>0</v>
      </c>
      <c r="V285" s="372">
        <f t="shared" si="91"/>
        <v>0</v>
      </c>
      <c r="W285" s="372">
        <f t="shared" si="91"/>
        <v>0</v>
      </c>
      <c r="X285" s="349">
        <f t="shared" si="54"/>
        <v>0</v>
      </c>
      <c r="Y285" s="237"/>
    </row>
    <row r="286" spans="1:25" s="374" customFormat="1" ht="18.75" thickBot="1">
      <c r="A286" s="290">
        <v>815</v>
      </c>
      <c r="B286" s="185"/>
      <c r="C286" s="188">
        <v>5702</v>
      </c>
      <c r="D286" s="189" t="s">
        <v>1345</v>
      </c>
      <c r="E286" s="547">
        <f t="shared" si="89"/>
        <v>0</v>
      </c>
      <c r="F286" s="277">
        <f t="shared" si="89"/>
        <v>0</v>
      </c>
      <c r="G286" s="277">
        <f t="shared" si="89"/>
        <v>0</v>
      </c>
      <c r="H286" s="277">
        <f t="shared" si="89"/>
        <v>0</v>
      </c>
      <c r="I286" s="277">
        <f t="shared" si="89"/>
        <v>0</v>
      </c>
      <c r="J286" s="243">
        <f t="shared" si="55"/>
      </c>
      <c r="K286" s="271"/>
      <c r="L286" s="372">
        <f t="shared" si="90"/>
        <v>0</v>
      </c>
      <c r="M286" s="373">
        <f t="shared" si="90"/>
        <v>0</v>
      </c>
      <c r="N286" s="373">
        <f t="shared" si="90"/>
        <v>0</v>
      </c>
      <c r="O286" s="373">
        <f t="shared" si="90"/>
        <v>0</v>
      </c>
      <c r="P286" s="271"/>
      <c r="Q286" s="372">
        <f t="shared" si="91"/>
        <v>0</v>
      </c>
      <c r="R286" s="372">
        <f t="shared" si="91"/>
        <v>0</v>
      </c>
      <c r="S286" s="372">
        <f t="shared" si="91"/>
        <v>0</v>
      </c>
      <c r="T286" s="372">
        <f t="shared" si="91"/>
        <v>0</v>
      </c>
      <c r="U286" s="372">
        <f t="shared" si="91"/>
        <v>0</v>
      </c>
      <c r="V286" s="372">
        <f t="shared" si="91"/>
        <v>0</v>
      </c>
      <c r="W286" s="372">
        <f t="shared" si="91"/>
        <v>0</v>
      </c>
      <c r="X286" s="349">
        <f t="shared" si="54"/>
        <v>0</v>
      </c>
      <c r="Y286" s="371"/>
    </row>
    <row r="287" spans="1:68" s="303" customFormat="1" ht="15.75" customHeight="1" thickBot="1">
      <c r="A287" s="296">
        <v>525</v>
      </c>
      <c r="B287" s="139"/>
      <c r="C287" s="192">
        <v>4071</v>
      </c>
      <c r="D287" s="553" t="s">
        <v>1346</v>
      </c>
      <c r="E287" s="547">
        <f t="shared" si="89"/>
        <v>0</v>
      </c>
      <c r="F287" s="277">
        <f t="shared" si="89"/>
        <v>0</v>
      </c>
      <c r="G287" s="277">
        <f t="shared" si="89"/>
        <v>0</v>
      </c>
      <c r="H287" s="277">
        <f t="shared" si="89"/>
        <v>0</v>
      </c>
      <c r="I287" s="277">
        <f t="shared" si="89"/>
        <v>0</v>
      </c>
      <c r="J287" s="243">
        <f t="shared" si="55"/>
      </c>
      <c r="K287" s="271"/>
      <c r="L287" s="375">
        <f t="shared" si="90"/>
        <v>0</v>
      </c>
      <c r="M287" s="376">
        <f t="shared" si="90"/>
        <v>0</v>
      </c>
      <c r="N287" s="376">
        <f t="shared" si="90"/>
        <v>0</v>
      </c>
      <c r="O287" s="376">
        <f t="shared" si="90"/>
        <v>0</v>
      </c>
      <c r="P287" s="271"/>
      <c r="Q287" s="375">
        <f t="shared" si="91"/>
        <v>0</v>
      </c>
      <c r="R287" s="375">
        <f t="shared" si="91"/>
        <v>0</v>
      </c>
      <c r="S287" s="375">
        <f t="shared" si="91"/>
        <v>0</v>
      </c>
      <c r="T287" s="375">
        <f t="shared" si="91"/>
        <v>0</v>
      </c>
      <c r="U287" s="375">
        <f t="shared" si="91"/>
        <v>0</v>
      </c>
      <c r="V287" s="375">
        <f t="shared" si="91"/>
        <v>0</v>
      </c>
      <c r="W287" s="375">
        <f t="shared" si="91"/>
        <v>0</v>
      </c>
      <c r="X287" s="349">
        <f t="shared" si="54"/>
        <v>0</v>
      </c>
      <c r="Y287" s="374"/>
      <c r="Z287" s="300"/>
      <c r="AA287" s="299"/>
      <c r="AB287" s="300"/>
      <c r="AC287" s="300"/>
      <c r="AD287" s="299"/>
      <c r="AE287" s="300"/>
      <c r="AF287" s="300"/>
      <c r="AG287" s="299"/>
      <c r="AH287" s="301"/>
      <c r="AI287" s="301"/>
      <c r="AJ287" s="297"/>
      <c r="AK287" s="300"/>
      <c r="AL287" s="300"/>
      <c r="AM287" s="299"/>
      <c r="AN287" s="300"/>
      <c r="AO287" s="300"/>
      <c r="AP287" s="299"/>
      <c r="AQ287" s="300"/>
      <c r="AR287" s="300"/>
      <c r="AS287" s="299"/>
      <c r="AT287" s="300"/>
      <c r="AU287" s="300"/>
      <c r="AV287" s="299"/>
      <c r="AW287" s="300"/>
      <c r="AX287" s="300"/>
      <c r="AY287" s="302"/>
      <c r="AZ287" s="300"/>
      <c r="BA287" s="300"/>
      <c r="BB287" s="299"/>
      <c r="BC287" s="300"/>
      <c r="BD287" s="300"/>
      <c r="BE287" s="299"/>
      <c r="BF287" s="300"/>
      <c r="BG287" s="299"/>
      <c r="BH287" s="302"/>
      <c r="BI287" s="299"/>
      <c r="BJ287" s="299"/>
      <c r="BK287" s="300"/>
      <c r="BL287" s="300"/>
      <c r="BM287" s="299"/>
      <c r="BN287" s="300"/>
      <c r="BP287" s="300"/>
    </row>
    <row r="288" spans="1:25" s="274" customFormat="1" ht="18.75" thickBot="1">
      <c r="A288" s="289">
        <v>820</v>
      </c>
      <c r="B288" s="378">
        <v>98</v>
      </c>
      <c r="C288" s="948" t="s">
        <v>1347</v>
      </c>
      <c r="D288" s="917"/>
      <c r="E288" s="548">
        <f>SUMIF($B$611:$B$12317,$B288,E$611:E$12317)</f>
        <v>0</v>
      </c>
      <c r="F288" s="353">
        <f>SUMIF($B$611:$B$12317,$B288,F$611:F$12317)</f>
        <v>0</v>
      </c>
      <c r="G288" s="353">
        <f>SUMIF($B$611:$B$12317,$B288,G$611:G$12317)</f>
        <v>0</v>
      </c>
      <c r="H288" s="353">
        <f>SUMIF($B$611:$B$12317,$B288,H$611:H$12317)</f>
        <v>0</v>
      </c>
      <c r="I288" s="353">
        <f>SUMIF($B$611:$B$12317,$B288,I$611:I$12317)</f>
        <v>0</v>
      </c>
      <c r="J288" s="243">
        <f t="shared" si="55"/>
      </c>
      <c r="K288" s="271"/>
      <c r="L288" s="354">
        <f>SUMIF($B$611:$B$12317,$B288,L$611:L$12317)</f>
        <v>0</v>
      </c>
      <c r="M288" s="355">
        <f>SUMIF($B$611:$B$12317,$B288,M$611:M$12317)</f>
        <v>0</v>
      </c>
      <c r="N288" s="355">
        <f>SUMIF($B$611:$B$12317,$B288,N$611:N$12317)</f>
        <v>0</v>
      </c>
      <c r="O288" s="355">
        <f>SUMIF($B$611:$B$12317,$B288,O$611:O$12317)</f>
        <v>0</v>
      </c>
      <c r="P288" s="271"/>
      <c r="Q288" s="354">
        <f aca="true" t="shared" si="92" ref="Q288:W288">SUMIF($B$611:$B$12317,$B288,Q$611:Q$12317)</f>
        <v>0</v>
      </c>
      <c r="R288" s="354">
        <f t="shared" si="92"/>
        <v>0</v>
      </c>
      <c r="S288" s="354">
        <f t="shared" si="92"/>
        <v>0</v>
      </c>
      <c r="T288" s="354">
        <f t="shared" si="92"/>
        <v>0</v>
      </c>
      <c r="U288" s="354">
        <f t="shared" si="92"/>
        <v>0</v>
      </c>
      <c r="V288" s="354">
        <f t="shared" si="92"/>
        <v>0</v>
      </c>
      <c r="W288" s="354">
        <f t="shared" si="92"/>
        <v>0</v>
      </c>
      <c r="X288" s="349">
        <f t="shared" si="54"/>
        <v>0</v>
      </c>
      <c r="Y288" s="300"/>
    </row>
    <row r="289" spans="1:25" ht="15.75">
      <c r="A289" s="290">
        <v>821</v>
      </c>
      <c r="B289" s="194"/>
      <c r="C289" s="379" t="s">
        <v>1348</v>
      </c>
      <c r="D289" s="380"/>
      <c r="E289" s="461"/>
      <c r="F289" s="461"/>
      <c r="G289" s="461"/>
      <c r="H289" s="461"/>
      <c r="I289" s="381"/>
      <c r="J289" s="243">
        <f t="shared" si="55"/>
      </c>
      <c r="K289" s="271"/>
      <c r="L289" s="382"/>
      <c r="M289" s="383"/>
      <c r="N289" s="383"/>
      <c r="O289" s="383"/>
      <c r="P289" s="271"/>
      <c r="Q289" s="382"/>
      <c r="R289" s="382"/>
      <c r="S289" s="382"/>
      <c r="T289" s="382"/>
      <c r="U289" s="382"/>
      <c r="V289" s="382"/>
      <c r="W289" s="382"/>
      <c r="X289" s="384"/>
      <c r="Y289" s="374"/>
    </row>
    <row r="290" spans="1:25" ht="15.75">
      <c r="A290" s="290">
        <v>822</v>
      </c>
      <c r="B290" s="194"/>
      <c r="C290" s="385" t="s">
        <v>1349</v>
      </c>
      <c r="D290" s="377"/>
      <c r="E290" s="449"/>
      <c r="F290" s="449"/>
      <c r="G290" s="449"/>
      <c r="H290" s="449"/>
      <c r="I290" s="342"/>
      <c r="J290" s="243">
        <f t="shared" si="55"/>
      </c>
      <c r="K290" s="271"/>
      <c r="L290" s="386"/>
      <c r="M290" s="387"/>
      <c r="N290" s="387"/>
      <c r="O290" s="387"/>
      <c r="P290" s="271"/>
      <c r="Q290" s="386"/>
      <c r="R290" s="386"/>
      <c r="S290" s="386"/>
      <c r="T290" s="386"/>
      <c r="U290" s="386"/>
      <c r="V290" s="386"/>
      <c r="W290" s="386"/>
      <c r="X290" s="388"/>
      <c r="Y290" s="274"/>
    </row>
    <row r="291" spans="1:24" ht="16.5" thickBot="1">
      <c r="A291" s="290">
        <v>823</v>
      </c>
      <c r="B291" s="195"/>
      <c r="C291" s="389" t="s">
        <v>1350</v>
      </c>
      <c r="D291" s="390"/>
      <c r="E291" s="462"/>
      <c r="F291" s="462"/>
      <c r="G291" s="462"/>
      <c r="H291" s="462"/>
      <c r="I291" s="344"/>
      <c r="J291" s="243">
        <f t="shared" si="55"/>
      </c>
      <c r="K291" s="271"/>
      <c r="L291" s="391"/>
      <c r="M291" s="392"/>
      <c r="N291" s="392"/>
      <c r="O291" s="392"/>
      <c r="P291" s="271"/>
      <c r="Q291" s="391"/>
      <c r="R291" s="391"/>
      <c r="S291" s="391"/>
      <c r="T291" s="391"/>
      <c r="U291" s="391"/>
      <c r="V291" s="391"/>
      <c r="W291" s="391"/>
      <c r="X291" s="393"/>
    </row>
    <row r="292" spans="1:24" ht="18.75" thickBot="1">
      <c r="A292" s="290">
        <v>825</v>
      </c>
      <c r="B292" s="196"/>
      <c r="C292" s="165" t="s">
        <v>1581</v>
      </c>
      <c r="D292" s="197" t="s">
        <v>1351</v>
      </c>
      <c r="E292" s="307">
        <f>SUMIF($C$611:$C$12317,$C292,E$611:E$12317)</f>
        <v>33758</v>
      </c>
      <c r="F292" s="394">
        <f>SUMIF($C$611:$C$12317,$C292,F$611:F$12317)</f>
        <v>0</v>
      </c>
      <c r="G292" s="394">
        <f>SUMIF($C$611:$C$12317,$C292,G$611:G$12317)</f>
        <v>33758</v>
      </c>
      <c r="H292" s="394">
        <f>SUMIF($C$611:$C$12317,$C292,H$611:H$12317)</f>
        <v>0</v>
      </c>
      <c r="I292" s="394">
        <f>SUMIF($C$611:$C$12317,$C292,I$611:I$12317)</f>
        <v>33758</v>
      </c>
      <c r="J292" s="243">
        <v>1</v>
      </c>
      <c r="L292" s="395">
        <f>SUMIF($C$611:$C$12317,$C292,L$611:L$12317)</f>
        <v>0</v>
      </c>
      <c r="M292" s="395">
        <f>SUMIF($C$611:$C$12317,$C292,M$611:M$12317)</f>
        <v>0</v>
      </c>
      <c r="N292" s="395">
        <f>SUMIF($C$611:$C$12317,$C292,N$611:N$12317)</f>
        <v>33758</v>
      </c>
      <c r="O292" s="395">
        <f>SUMIF($C$611:$C$12317,$C292,O$611:O$12317)</f>
        <v>-33758</v>
      </c>
      <c r="P292" s="244"/>
      <c r="Q292" s="395">
        <f aca="true" t="shared" si="93" ref="Q292:W292">SUMIF($C$611:$C$12317,$C292,Q$611:Q$12317)</f>
        <v>0</v>
      </c>
      <c r="R292" s="395">
        <f t="shared" si="93"/>
        <v>0</v>
      </c>
      <c r="S292" s="395">
        <f t="shared" si="93"/>
        <v>33758</v>
      </c>
      <c r="T292" s="395">
        <f t="shared" si="93"/>
        <v>-33758</v>
      </c>
      <c r="U292" s="395">
        <f t="shared" si="93"/>
        <v>0</v>
      </c>
      <c r="V292" s="395">
        <f t="shared" si="93"/>
        <v>0</v>
      </c>
      <c r="W292" s="395">
        <f t="shared" si="93"/>
        <v>0</v>
      </c>
      <c r="X292" s="349">
        <f>T292-U292-V292-W292</f>
        <v>-33758</v>
      </c>
    </row>
    <row r="293" spans="1:16" ht="13.5" customHeight="1">
      <c r="A293" s="290"/>
      <c r="B293" s="155"/>
      <c r="C293" s="198"/>
      <c r="J293" s="243">
        <v>1</v>
      </c>
      <c r="P293" s="245"/>
    </row>
    <row r="294" spans="1:23" ht="15">
      <c r="A294" s="290"/>
      <c r="C294" s="249"/>
      <c r="D294" s="250"/>
      <c r="E294" s="309"/>
      <c r="F294" s="309"/>
      <c r="G294" s="309"/>
      <c r="H294" s="309"/>
      <c r="I294" s="309"/>
      <c r="J294" s="243">
        <v>1</v>
      </c>
      <c r="L294" s="309"/>
      <c r="M294" s="309"/>
      <c r="N294" s="315"/>
      <c r="O294" s="315"/>
      <c r="P294" s="245"/>
      <c r="Q294" s="309"/>
      <c r="R294" s="309"/>
      <c r="S294" s="315"/>
      <c r="T294" s="315"/>
      <c r="U294" s="309"/>
      <c r="V294" s="315"/>
      <c r="W294" s="315"/>
    </row>
    <row r="295" spans="1:23" ht="15">
      <c r="A295" s="290"/>
      <c r="C295" s="249"/>
      <c r="D295" s="250"/>
      <c r="E295" s="309"/>
      <c r="F295" s="309"/>
      <c r="G295" s="309"/>
      <c r="H295" s="309"/>
      <c r="I295" s="309"/>
      <c r="J295" s="243">
        <v>1</v>
      </c>
      <c r="L295" s="309"/>
      <c r="M295" s="309"/>
      <c r="N295" s="315"/>
      <c r="O295" s="315"/>
      <c r="P295" s="245"/>
      <c r="Q295" s="309"/>
      <c r="R295" s="309"/>
      <c r="S295" s="315"/>
      <c r="T295" s="315"/>
      <c r="U295" s="309"/>
      <c r="V295" s="315"/>
      <c r="W295" s="315"/>
    </row>
    <row r="296" spans="1:23" ht="0.75" customHeight="1">
      <c r="A296" s="290"/>
      <c r="B296" s="841"/>
      <c r="C296" s="841"/>
      <c r="D296" s="842"/>
      <c r="E296" s="843"/>
      <c r="F296" s="843"/>
      <c r="G296" s="843"/>
      <c r="H296" s="843"/>
      <c r="I296" s="843"/>
      <c r="J296" s="841"/>
      <c r="L296" s="309"/>
      <c r="M296" s="309"/>
      <c r="N296" s="315"/>
      <c r="O296" s="315"/>
      <c r="P296" s="245"/>
      <c r="Q296" s="309"/>
      <c r="R296" s="309"/>
      <c r="S296" s="315"/>
      <c r="T296" s="315"/>
      <c r="U296" s="309"/>
      <c r="V296" s="315"/>
      <c r="W296" s="315"/>
    </row>
    <row r="297" spans="1:23" ht="0.75" customHeight="1">
      <c r="A297" s="290"/>
      <c r="B297" s="949"/>
      <c r="C297" s="941"/>
      <c r="D297" s="941"/>
      <c r="E297" s="843"/>
      <c r="F297" s="843"/>
      <c r="G297" s="843"/>
      <c r="H297" s="843"/>
      <c r="I297" s="843"/>
      <c r="J297" s="841"/>
      <c r="L297" s="309"/>
      <c r="M297" s="309"/>
      <c r="N297" s="315"/>
      <c r="O297" s="315"/>
      <c r="P297" s="245"/>
      <c r="Q297" s="309"/>
      <c r="R297" s="309"/>
      <c r="S297" s="315"/>
      <c r="T297" s="315"/>
      <c r="U297" s="309"/>
      <c r="V297" s="315"/>
      <c r="W297" s="315"/>
    </row>
    <row r="298" spans="1:23" ht="0.75" customHeight="1">
      <c r="A298" s="290"/>
      <c r="B298" s="841"/>
      <c r="C298" s="841"/>
      <c r="D298" s="842"/>
      <c r="E298" s="844"/>
      <c r="F298" s="844"/>
      <c r="G298" s="843"/>
      <c r="H298" s="843"/>
      <c r="I298" s="843"/>
      <c r="J298" s="841"/>
      <c r="L298" s="309"/>
      <c r="M298" s="309"/>
      <c r="N298" s="315"/>
      <c r="O298" s="315"/>
      <c r="P298" s="245"/>
      <c r="Q298" s="309"/>
      <c r="R298" s="309"/>
      <c r="S298" s="315"/>
      <c r="T298" s="315"/>
      <c r="U298" s="309"/>
      <c r="V298" s="315"/>
      <c r="W298" s="315"/>
    </row>
    <row r="299" spans="1:23" ht="0.75" customHeight="1">
      <c r="A299" s="290"/>
      <c r="B299" s="940"/>
      <c r="C299" s="941"/>
      <c r="D299" s="941"/>
      <c r="E299" s="845"/>
      <c r="F299" s="846"/>
      <c r="G299" s="843"/>
      <c r="H299" s="843"/>
      <c r="I299" s="843"/>
      <c r="J299" s="841"/>
      <c r="L299" s="309"/>
      <c r="M299" s="309"/>
      <c r="N299" s="315"/>
      <c r="O299" s="315"/>
      <c r="P299" s="245"/>
      <c r="Q299" s="309"/>
      <c r="R299" s="309"/>
      <c r="S299" s="315"/>
      <c r="T299" s="315"/>
      <c r="U299" s="309"/>
      <c r="V299" s="315"/>
      <c r="W299" s="315"/>
    </row>
    <row r="300" spans="1:23" ht="0.75" customHeight="1">
      <c r="A300" s="290"/>
      <c r="B300" s="847"/>
      <c r="C300" s="841"/>
      <c r="D300" s="842"/>
      <c r="E300" s="843"/>
      <c r="F300" s="848"/>
      <c r="G300" s="843"/>
      <c r="H300" s="843"/>
      <c r="I300" s="843"/>
      <c r="J300" s="841"/>
      <c r="L300" s="309"/>
      <c r="M300" s="309"/>
      <c r="N300" s="315"/>
      <c r="O300" s="315"/>
      <c r="P300" s="245"/>
      <c r="Q300" s="309"/>
      <c r="R300" s="309"/>
      <c r="S300" s="315"/>
      <c r="T300" s="315"/>
      <c r="U300" s="309"/>
      <c r="V300" s="315"/>
      <c r="W300" s="315"/>
    </row>
    <row r="301" spans="1:23" ht="0.75" customHeight="1">
      <c r="A301" s="290"/>
      <c r="B301" s="847"/>
      <c r="C301" s="841"/>
      <c r="D301" s="842"/>
      <c r="E301" s="849"/>
      <c r="F301" s="843"/>
      <c r="G301" s="843"/>
      <c r="H301" s="843"/>
      <c r="I301" s="843"/>
      <c r="J301" s="841"/>
      <c r="L301" s="309"/>
      <c r="M301" s="309"/>
      <c r="N301" s="315"/>
      <c r="O301" s="315"/>
      <c r="P301" s="245"/>
      <c r="Q301" s="309"/>
      <c r="R301" s="309"/>
      <c r="S301" s="315"/>
      <c r="T301" s="315"/>
      <c r="U301" s="309"/>
      <c r="V301" s="315"/>
      <c r="W301" s="315"/>
    </row>
    <row r="302" spans="1:23" ht="0.75" customHeight="1">
      <c r="A302" s="290"/>
      <c r="B302" s="940"/>
      <c r="C302" s="941"/>
      <c r="D302" s="941"/>
      <c r="E302" s="843"/>
      <c r="F302" s="850"/>
      <c r="G302" s="843"/>
      <c r="H302" s="843"/>
      <c r="I302" s="843"/>
      <c r="J302" s="841"/>
      <c r="L302" s="309"/>
      <c r="M302" s="309"/>
      <c r="N302" s="315"/>
      <c r="O302" s="315"/>
      <c r="P302" s="245"/>
      <c r="Q302" s="309"/>
      <c r="R302" s="309"/>
      <c r="S302" s="315"/>
      <c r="T302" s="315"/>
      <c r="U302" s="309"/>
      <c r="V302" s="315"/>
      <c r="W302" s="315"/>
    </row>
    <row r="303" spans="1:23" ht="0.75" customHeight="1">
      <c r="A303" s="290"/>
      <c r="B303" s="847"/>
      <c r="C303" s="841"/>
      <c r="D303" s="842"/>
      <c r="E303" s="849"/>
      <c r="F303" s="843"/>
      <c r="G303" s="843"/>
      <c r="H303" s="843"/>
      <c r="I303" s="843"/>
      <c r="J303" s="841"/>
      <c r="L303" s="309"/>
      <c r="M303" s="309"/>
      <c r="N303" s="315"/>
      <c r="O303" s="315"/>
      <c r="P303" s="245"/>
      <c r="Q303" s="309"/>
      <c r="R303" s="309"/>
      <c r="S303" s="315"/>
      <c r="T303" s="315"/>
      <c r="U303" s="309"/>
      <c r="V303" s="315"/>
      <c r="W303" s="315"/>
    </row>
    <row r="304" spans="1:23" ht="0.75" customHeight="1">
      <c r="A304" s="290"/>
      <c r="B304" s="847"/>
      <c r="C304" s="841"/>
      <c r="D304" s="851"/>
      <c r="E304" s="850"/>
      <c r="F304" s="852"/>
      <c r="G304" s="852"/>
      <c r="H304" s="852"/>
      <c r="I304" s="852"/>
      <c r="J304" s="841"/>
      <c r="N304" s="237"/>
      <c r="O304" s="237"/>
      <c r="P304" s="245"/>
      <c r="S304" s="237"/>
      <c r="T304" s="237"/>
      <c r="V304" s="237"/>
      <c r="W304" s="237"/>
    </row>
    <row r="305" spans="1:23" ht="0.75" customHeight="1">
      <c r="A305" s="290"/>
      <c r="B305" s="841"/>
      <c r="C305" s="841"/>
      <c r="D305" s="842"/>
      <c r="E305" s="843"/>
      <c r="F305" s="843"/>
      <c r="G305" s="843"/>
      <c r="H305" s="843"/>
      <c r="I305" s="843"/>
      <c r="J305" s="841"/>
      <c r="L305" s="309"/>
      <c r="M305" s="309"/>
      <c r="N305" s="315"/>
      <c r="O305" s="315"/>
      <c r="P305" s="245"/>
      <c r="Q305" s="309"/>
      <c r="R305" s="309"/>
      <c r="S305" s="315"/>
      <c r="T305" s="315"/>
      <c r="U305" s="309"/>
      <c r="V305" s="315"/>
      <c r="W305" s="315"/>
    </row>
    <row r="306" spans="1:23" ht="0.75" customHeight="1">
      <c r="A306" s="290"/>
      <c r="B306" s="853"/>
      <c r="C306" s="841"/>
      <c r="D306" s="854"/>
      <c r="E306" s="843"/>
      <c r="F306" s="849"/>
      <c r="G306" s="852"/>
      <c r="H306" s="852"/>
      <c r="I306" s="852"/>
      <c r="J306" s="841"/>
      <c r="N306" s="237"/>
      <c r="O306" s="237"/>
      <c r="P306" s="245"/>
      <c r="S306" s="237"/>
      <c r="T306" s="237"/>
      <c r="V306" s="237"/>
      <c r="W306" s="237"/>
    </row>
    <row r="307" spans="1:25" s="280" customFormat="1" ht="0.75" customHeight="1">
      <c r="A307" s="292"/>
      <c r="B307" s="855"/>
      <c r="C307" s="856"/>
      <c r="D307" s="857"/>
      <c r="E307" s="858"/>
      <c r="F307" s="858"/>
      <c r="G307" s="852"/>
      <c r="H307" s="852"/>
      <c r="I307" s="852"/>
      <c r="J307" s="841"/>
      <c r="K307" s="244"/>
      <c r="P307" s="245"/>
      <c r="Y307" s="237"/>
    </row>
    <row r="308" spans="1:25" s="280" customFormat="1" ht="0.75" customHeight="1">
      <c r="A308" s="292">
        <v>905</v>
      </c>
      <c r="B308" s="855"/>
      <c r="C308" s="856"/>
      <c r="D308" s="857"/>
      <c r="E308" s="859"/>
      <c r="F308" s="859"/>
      <c r="G308" s="852"/>
      <c r="H308" s="852"/>
      <c r="I308" s="852"/>
      <c r="J308" s="841"/>
      <c r="K308" s="271"/>
      <c r="P308" s="245"/>
      <c r="Y308" s="237"/>
    </row>
    <row r="309" spans="1:16" s="280" customFormat="1" ht="0.75" customHeight="1">
      <c r="A309" s="292">
        <v>906</v>
      </c>
      <c r="B309" s="855"/>
      <c r="C309" s="856"/>
      <c r="D309" s="857"/>
      <c r="E309" s="859"/>
      <c r="F309" s="859"/>
      <c r="G309" s="852"/>
      <c r="H309" s="852"/>
      <c r="I309" s="852"/>
      <c r="J309" s="841"/>
      <c r="K309" s="271"/>
      <c r="P309" s="245"/>
    </row>
    <row r="310" spans="1:16" s="280" customFormat="1" ht="0.75" customHeight="1">
      <c r="A310" s="292">
        <v>907</v>
      </c>
      <c r="B310" s="855"/>
      <c r="C310" s="856"/>
      <c r="D310" s="857"/>
      <c r="E310" s="859"/>
      <c r="F310" s="859"/>
      <c r="G310" s="852"/>
      <c r="H310" s="852"/>
      <c r="I310" s="852"/>
      <c r="J310" s="841"/>
      <c r="K310" s="271"/>
      <c r="P310" s="245"/>
    </row>
    <row r="311" spans="1:16" s="280" customFormat="1" ht="0.75" customHeight="1">
      <c r="A311" s="292">
        <v>910</v>
      </c>
      <c r="B311" s="855"/>
      <c r="C311" s="856"/>
      <c r="D311" s="857"/>
      <c r="E311" s="859"/>
      <c r="F311" s="859"/>
      <c r="G311" s="852"/>
      <c r="H311" s="852"/>
      <c r="I311" s="852"/>
      <c r="J311" s="841"/>
      <c r="K311" s="271"/>
      <c r="P311" s="245"/>
    </row>
    <row r="312" spans="1:16" s="280" customFormat="1" ht="0.75" customHeight="1">
      <c r="A312" s="292">
        <v>911</v>
      </c>
      <c r="B312" s="855"/>
      <c r="C312" s="856"/>
      <c r="D312" s="857"/>
      <c r="E312" s="859"/>
      <c r="F312" s="859"/>
      <c r="G312" s="852"/>
      <c r="H312" s="852"/>
      <c r="I312" s="852"/>
      <c r="J312" s="841"/>
      <c r="K312" s="271"/>
      <c r="P312" s="245"/>
    </row>
    <row r="313" spans="1:16" s="280" customFormat="1" ht="0.75" customHeight="1">
      <c r="A313" s="292">
        <v>912</v>
      </c>
      <c r="B313" s="855"/>
      <c r="C313" s="856"/>
      <c r="D313" s="857"/>
      <c r="E313" s="859"/>
      <c r="F313" s="859"/>
      <c r="G313" s="852"/>
      <c r="H313" s="852"/>
      <c r="I313" s="852"/>
      <c r="J313" s="841"/>
      <c r="K313" s="271"/>
      <c r="P313" s="245"/>
    </row>
    <row r="314" spans="1:16" s="280" customFormat="1" ht="0.75" customHeight="1">
      <c r="A314" s="292">
        <v>920</v>
      </c>
      <c r="B314" s="855"/>
      <c r="C314" s="856"/>
      <c r="D314" s="857"/>
      <c r="E314" s="860"/>
      <c r="F314" s="860"/>
      <c r="G314" s="852"/>
      <c r="H314" s="852"/>
      <c r="I314" s="852"/>
      <c r="J314" s="841"/>
      <c r="K314" s="271"/>
      <c r="P314" s="245"/>
    </row>
    <row r="315" spans="1:16" s="280" customFormat="1" ht="0.75" customHeight="1">
      <c r="A315" s="292">
        <v>921</v>
      </c>
      <c r="B315" s="855"/>
      <c r="C315" s="856"/>
      <c r="D315" s="857"/>
      <c r="E315" s="860"/>
      <c r="F315" s="860"/>
      <c r="G315" s="852"/>
      <c r="H315" s="852"/>
      <c r="I315" s="852"/>
      <c r="J315" s="841"/>
      <c r="K315" s="271"/>
      <c r="P315" s="245"/>
    </row>
    <row r="316" spans="1:16" s="280" customFormat="1" ht="0.75" customHeight="1">
      <c r="A316" s="292">
        <v>922</v>
      </c>
      <c r="B316" s="855"/>
      <c r="C316" s="856"/>
      <c r="D316" s="857"/>
      <c r="E316" s="860"/>
      <c r="F316" s="860"/>
      <c r="G316" s="852"/>
      <c r="H316" s="852"/>
      <c r="I316" s="852"/>
      <c r="J316" s="841"/>
      <c r="K316" s="271"/>
      <c r="P316" s="245"/>
    </row>
    <row r="317" spans="1:16" s="280" customFormat="1" ht="0.75" customHeight="1">
      <c r="A317" s="292">
        <v>930</v>
      </c>
      <c r="B317" s="855"/>
      <c r="C317" s="856"/>
      <c r="D317" s="857"/>
      <c r="E317" s="859"/>
      <c r="F317" s="859"/>
      <c r="G317" s="852"/>
      <c r="H317" s="852"/>
      <c r="I317" s="852"/>
      <c r="J317" s="841"/>
      <c r="K317" s="271"/>
      <c r="P317" s="245"/>
    </row>
    <row r="318" spans="1:16" s="280" customFormat="1" ht="0.75" customHeight="1">
      <c r="A318" s="292">
        <v>931</v>
      </c>
      <c r="B318" s="855"/>
      <c r="C318" s="856"/>
      <c r="D318" s="857"/>
      <c r="E318" s="859"/>
      <c r="F318" s="859"/>
      <c r="G318" s="852"/>
      <c r="H318" s="852"/>
      <c r="I318" s="852"/>
      <c r="J318" s="841"/>
      <c r="K318" s="271"/>
      <c r="P318" s="245"/>
    </row>
    <row r="319" spans="1:16" s="280" customFormat="1" ht="0.75" customHeight="1">
      <c r="A319" s="292">
        <v>932</v>
      </c>
      <c r="B319" s="855"/>
      <c r="C319" s="856"/>
      <c r="D319" s="857"/>
      <c r="E319" s="859"/>
      <c r="F319" s="859"/>
      <c r="G319" s="852"/>
      <c r="H319" s="852"/>
      <c r="I319" s="852"/>
      <c r="J319" s="841"/>
      <c r="K319" s="271"/>
      <c r="P319" s="245"/>
    </row>
    <row r="320" spans="1:16" s="280" customFormat="1" ht="0.75" customHeight="1">
      <c r="A320" s="291">
        <v>935</v>
      </c>
      <c r="B320" s="855"/>
      <c r="C320" s="856"/>
      <c r="D320" s="857"/>
      <c r="E320" s="859"/>
      <c r="F320" s="859"/>
      <c r="G320" s="852"/>
      <c r="H320" s="852"/>
      <c r="I320" s="852"/>
      <c r="J320" s="841"/>
      <c r="K320" s="271"/>
      <c r="P320" s="245"/>
    </row>
    <row r="321" spans="1:16" s="280" customFormat="1" ht="0.75" customHeight="1">
      <c r="A321" s="291">
        <v>940</v>
      </c>
      <c r="B321" s="855"/>
      <c r="C321" s="856"/>
      <c r="D321" s="857"/>
      <c r="E321" s="859"/>
      <c r="F321" s="859"/>
      <c r="G321" s="852"/>
      <c r="H321" s="852"/>
      <c r="I321" s="852"/>
      <c r="J321" s="841"/>
      <c r="K321" s="271"/>
      <c r="P321" s="245"/>
    </row>
    <row r="322" spans="1:16" s="280" customFormat="1" ht="0.75" customHeight="1">
      <c r="A322" s="291">
        <v>950</v>
      </c>
      <c r="B322" s="855"/>
      <c r="C322" s="856"/>
      <c r="D322" s="857"/>
      <c r="E322" s="859"/>
      <c r="F322" s="859"/>
      <c r="G322" s="852"/>
      <c r="H322" s="852"/>
      <c r="I322" s="852"/>
      <c r="J322" s="841"/>
      <c r="K322" s="271"/>
      <c r="P322" s="245"/>
    </row>
    <row r="323" spans="1:16" s="280" customFormat="1" ht="0.75" customHeight="1">
      <c r="A323" s="292">
        <v>953</v>
      </c>
      <c r="B323" s="855"/>
      <c r="C323" s="856"/>
      <c r="D323" s="857"/>
      <c r="E323" s="859"/>
      <c r="F323" s="859"/>
      <c r="G323" s="852"/>
      <c r="H323" s="852"/>
      <c r="I323" s="852"/>
      <c r="J323" s="841"/>
      <c r="K323" s="271"/>
      <c r="P323" s="245"/>
    </row>
    <row r="324" spans="1:16" s="280" customFormat="1" ht="0.75" customHeight="1">
      <c r="A324" s="292">
        <v>954</v>
      </c>
      <c r="B324" s="855"/>
      <c r="C324" s="856"/>
      <c r="D324" s="857"/>
      <c r="E324" s="859"/>
      <c r="F324" s="859"/>
      <c r="G324" s="852"/>
      <c r="H324" s="852"/>
      <c r="I324" s="852"/>
      <c r="J324" s="841"/>
      <c r="K324" s="271"/>
      <c r="P324" s="245"/>
    </row>
    <row r="325" spans="1:16" s="280" customFormat="1" ht="0.75" customHeight="1">
      <c r="A325" s="396">
        <v>955</v>
      </c>
      <c r="B325" s="855"/>
      <c r="C325" s="856"/>
      <c r="D325" s="857"/>
      <c r="E325" s="859"/>
      <c r="F325" s="859"/>
      <c r="G325" s="852"/>
      <c r="H325" s="852"/>
      <c r="I325" s="852"/>
      <c r="J325" s="841"/>
      <c r="K325" s="271"/>
      <c r="P325" s="245"/>
    </row>
    <row r="326" spans="1:16" s="280" customFormat="1" ht="0.75" customHeight="1">
      <c r="A326" s="396">
        <v>956</v>
      </c>
      <c r="B326" s="855"/>
      <c r="C326" s="856"/>
      <c r="D326" s="857"/>
      <c r="E326" s="859"/>
      <c r="F326" s="859"/>
      <c r="G326" s="852"/>
      <c r="H326" s="852"/>
      <c r="I326" s="852"/>
      <c r="J326" s="841"/>
      <c r="K326" s="271"/>
      <c r="P326" s="245"/>
    </row>
    <row r="327" spans="1:25" ht="0.75" customHeight="1">
      <c r="A327" s="305">
        <v>958</v>
      </c>
      <c r="B327" s="855"/>
      <c r="C327" s="856"/>
      <c r="D327" s="857"/>
      <c r="E327" s="859"/>
      <c r="F327" s="859"/>
      <c r="G327" s="852"/>
      <c r="H327" s="852"/>
      <c r="I327" s="852"/>
      <c r="J327" s="841"/>
      <c r="K327" s="271"/>
      <c r="N327" s="237"/>
      <c r="O327" s="237"/>
      <c r="P327" s="245"/>
      <c r="S327" s="237"/>
      <c r="T327" s="237"/>
      <c r="V327" s="237"/>
      <c r="W327" s="237"/>
      <c r="Y327" s="280"/>
    </row>
    <row r="328" spans="1:25" ht="0.75" customHeight="1">
      <c r="A328" s="305">
        <v>959</v>
      </c>
      <c r="B328" s="855"/>
      <c r="C328" s="856"/>
      <c r="D328" s="857"/>
      <c r="E328" s="859"/>
      <c r="F328" s="859"/>
      <c r="G328" s="852"/>
      <c r="H328" s="852"/>
      <c r="I328" s="852"/>
      <c r="J328" s="841"/>
      <c r="K328" s="271"/>
      <c r="N328" s="237"/>
      <c r="O328" s="237"/>
      <c r="P328" s="245"/>
      <c r="S328" s="237"/>
      <c r="T328" s="237"/>
      <c r="V328" s="237"/>
      <c r="W328" s="237"/>
      <c r="Y328" s="280"/>
    </row>
    <row r="329" spans="1:23" ht="0.75" customHeight="1">
      <c r="A329" s="305">
        <v>960</v>
      </c>
      <c r="B329" s="855"/>
      <c r="C329" s="856"/>
      <c r="D329" s="857"/>
      <c r="E329" s="859"/>
      <c r="F329" s="859"/>
      <c r="G329" s="852"/>
      <c r="H329" s="852"/>
      <c r="I329" s="852"/>
      <c r="J329" s="841"/>
      <c r="K329" s="271"/>
      <c r="N329" s="237"/>
      <c r="O329" s="237"/>
      <c r="P329" s="245"/>
      <c r="S329" s="237"/>
      <c r="T329" s="237"/>
      <c r="V329" s="237"/>
      <c r="W329" s="237"/>
    </row>
    <row r="330" spans="1:23" ht="0.75" customHeight="1">
      <c r="A330" s="305"/>
      <c r="B330" s="861"/>
      <c r="C330" s="862"/>
      <c r="D330" s="857"/>
      <c r="E330" s="863"/>
      <c r="F330" s="863"/>
      <c r="G330" s="852"/>
      <c r="H330" s="852"/>
      <c r="I330" s="852"/>
      <c r="J330" s="841"/>
      <c r="N330" s="237"/>
      <c r="O330" s="237"/>
      <c r="P330" s="245"/>
      <c r="S330" s="237"/>
      <c r="T330" s="237"/>
      <c r="V330" s="237"/>
      <c r="W330" s="237"/>
    </row>
    <row r="331" spans="1:23" ht="0.75" customHeight="1">
      <c r="A331" s="305"/>
      <c r="B331" s="942"/>
      <c r="C331" s="942"/>
      <c r="D331" s="942"/>
      <c r="E331" s="863"/>
      <c r="F331" s="863"/>
      <c r="G331" s="863"/>
      <c r="H331" s="863"/>
      <c r="I331" s="863"/>
      <c r="J331" s="841"/>
      <c r="L331" s="397"/>
      <c r="M331" s="397"/>
      <c r="N331" s="398"/>
      <c r="O331" s="398"/>
      <c r="P331" s="245"/>
      <c r="Q331" s="397"/>
      <c r="R331" s="397"/>
      <c r="S331" s="398"/>
      <c r="T331" s="398"/>
      <c r="U331" s="397"/>
      <c r="V331" s="398"/>
      <c r="W331" s="398"/>
    </row>
    <row r="332" spans="1:23" ht="0.75" customHeight="1">
      <c r="A332" s="305"/>
      <c r="B332" s="841"/>
      <c r="C332" s="841"/>
      <c r="D332" s="842"/>
      <c r="E332" s="843"/>
      <c r="F332" s="843"/>
      <c r="G332" s="843"/>
      <c r="H332" s="843"/>
      <c r="I332" s="843"/>
      <c r="J332" s="841"/>
      <c r="L332" s="309"/>
      <c r="M332" s="309"/>
      <c r="N332" s="315"/>
      <c r="O332" s="315"/>
      <c r="P332" s="245"/>
      <c r="Q332" s="309"/>
      <c r="R332" s="309"/>
      <c r="S332" s="315"/>
      <c r="T332" s="315"/>
      <c r="U332" s="309"/>
      <c r="V332" s="315"/>
      <c r="W332" s="315"/>
    </row>
    <row r="333" spans="1:23" ht="0.75" customHeight="1">
      <c r="A333" s="305"/>
      <c r="B333" s="841"/>
      <c r="C333" s="841"/>
      <c r="D333" s="842"/>
      <c r="E333" s="843"/>
      <c r="F333" s="843"/>
      <c r="G333" s="843"/>
      <c r="H333" s="843"/>
      <c r="I333" s="843"/>
      <c r="J333" s="841"/>
      <c r="L333" s="309"/>
      <c r="M333" s="309"/>
      <c r="N333" s="315"/>
      <c r="O333" s="315"/>
      <c r="P333" s="245"/>
      <c r="Q333" s="309"/>
      <c r="R333" s="309"/>
      <c r="S333" s="315"/>
      <c r="T333" s="315"/>
      <c r="U333" s="309"/>
      <c r="V333" s="315"/>
      <c r="W333" s="315"/>
    </row>
    <row r="334" spans="1:23" ht="19.5" customHeight="1">
      <c r="A334" s="305"/>
      <c r="C334" s="249"/>
      <c r="D334" s="250"/>
      <c r="E334" s="309"/>
      <c r="F334" s="309"/>
      <c r="G334" s="309"/>
      <c r="H334" s="309"/>
      <c r="I334" s="309"/>
      <c r="J334" s="243">
        <v>1</v>
      </c>
      <c r="L334" s="309"/>
      <c r="M334" s="309"/>
      <c r="N334" s="315"/>
      <c r="O334" s="315"/>
      <c r="P334" s="245"/>
      <c r="Q334" s="309"/>
      <c r="R334" s="309"/>
      <c r="S334" s="315"/>
      <c r="T334" s="315"/>
      <c r="U334" s="309"/>
      <c r="V334" s="315"/>
      <c r="W334" s="315"/>
    </row>
    <row r="335" spans="1:23" ht="39" customHeight="1">
      <c r="A335" s="305"/>
      <c r="B335" s="907" t="str">
        <f>$B$7</f>
        <v>ТРИМЕСЕЧЕН ОТЧЕТ ЗА СРЕДСТВА ОТ ЕВРОПЕЙСКИ СЪЮЗ НА БЕНЕФИЦИЕНТИ НА РАЗПЛАЩАТЕЛНА АГЕНЦИЯ (РА) КЪМ ДФ ЗЕМЕДЕЛИЕ</v>
      </c>
      <c r="C335" s="908"/>
      <c r="D335" s="908"/>
      <c r="E335" s="309"/>
      <c r="F335" s="309"/>
      <c r="G335" s="309"/>
      <c r="H335" s="309"/>
      <c r="I335" s="309"/>
      <c r="J335" s="243">
        <v>1</v>
      </c>
      <c r="L335" s="309"/>
      <c r="M335" s="309"/>
      <c r="N335" s="315"/>
      <c r="O335" s="315"/>
      <c r="P335" s="245"/>
      <c r="Q335" s="309"/>
      <c r="R335" s="309"/>
      <c r="S335" s="315"/>
      <c r="T335" s="315"/>
      <c r="U335" s="309"/>
      <c r="V335" s="315"/>
      <c r="W335" s="315"/>
    </row>
    <row r="336" spans="1:23" ht="15">
      <c r="A336" s="305"/>
      <c r="C336" s="249"/>
      <c r="D336" s="250"/>
      <c r="E336" s="310" t="s">
        <v>1064</v>
      </c>
      <c r="F336" s="310" t="s">
        <v>935</v>
      </c>
      <c r="G336" s="309"/>
      <c r="H336" s="309"/>
      <c r="I336" s="309"/>
      <c r="J336" s="243">
        <v>1</v>
      </c>
      <c r="L336" s="309"/>
      <c r="M336" s="309"/>
      <c r="N336" s="315"/>
      <c r="O336" s="315"/>
      <c r="P336" s="245"/>
      <c r="Q336" s="309"/>
      <c r="R336" s="309"/>
      <c r="S336" s="315"/>
      <c r="T336" s="315"/>
      <c r="U336" s="309"/>
      <c r="V336" s="315"/>
      <c r="W336" s="315"/>
    </row>
    <row r="337" spans="1:23" ht="38.25" customHeight="1">
      <c r="A337" s="305"/>
      <c r="B337" s="909">
        <f>$B$9</f>
        <v>0</v>
      </c>
      <c r="C337" s="908"/>
      <c r="D337" s="908"/>
      <c r="E337" s="311">
        <f>$E$9</f>
        <v>41640</v>
      </c>
      <c r="F337" s="312">
        <f>$F$9</f>
        <v>42004</v>
      </c>
      <c r="G337" s="309"/>
      <c r="H337" s="309"/>
      <c r="I337" s="309"/>
      <c r="J337" s="243">
        <v>1</v>
      </c>
      <c r="L337" s="309"/>
      <c r="M337" s="309"/>
      <c r="N337" s="315"/>
      <c r="O337" s="315"/>
      <c r="P337" s="245"/>
      <c r="Q337" s="309"/>
      <c r="R337" s="309"/>
      <c r="S337" s="315"/>
      <c r="T337" s="315"/>
      <c r="U337" s="309"/>
      <c r="V337" s="315"/>
      <c r="W337" s="315"/>
    </row>
    <row r="338" spans="1:23" ht="15">
      <c r="A338" s="305"/>
      <c r="B338" s="253" t="str">
        <f>$B$10</f>
        <v>(наименование на разпоредителя с бюджет)</v>
      </c>
      <c r="E338" s="309"/>
      <c r="F338" s="313">
        <f>$F$10</f>
        <v>0</v>
      </c>
      <c r="G338" s="309"/>
      <c r="H338" s="309"/>
      <c r="I338" s="309"/>
      <c r="J338" s="243">
        <v>1</v>
      </c>
      <c r="L338" s="309"/>
      <c r="M338" s="309"/>
      <c r="N338" s="315"/>
      <c r="O338" s="315"/>
      <c r="P338" s="245"/>
      <c r="Q338" s="309"/>
      <c r="R338" s="309"/>
      <c r="S338" s="315"/>
      <c r="T338" s="315"/>
      <c r="U338" s="309"/>
      <c r="V338" s="315"/>
      <c r="W338" s="315"/>
    </row>
    <row r="339" spans="1:23" ht="15.75" thickBot="1">
      <c r="A339" s="305"/>
      <c r="B339" s="253"/>
      <c r="E339" s="314"/>
      <c r="F339" s="309"/>
      <c r="G339" s="309"/>
      <c r="H339" s="309"/>
      <c r="I339" s="309"/>
      <c r="J339" s="243">
        <v>1</v>
      </c>
      <c r="L339" s="309"/>
      <c r="M339" s="309"/>
      <c r="N339" s="315"/>
      <c r="O339" s="315"/>
      <c r="P339" s="245"/>
      <c r="Q339" s="309"/>
      <c r="R339" s="309"/>
      <c r="S339" s="315"/>
      <c r="T339" s="315"/>
      <c r="U339" s="309"/>
      <c r="V339" s="315"/>
      <c r="W339" s="315"/>
    </row>
    <row r="340" spans="1:23" ht="39.75" customHeight="1" thickBot="1" thickTop="1">
      <c r="A340" s="305"/>
      <c r="B340" s="909" t="str">
        <f>$B$12</f>
        <v>ОБЩИНА ПЛОВДИВ</v>
      </c>
      <c r="C340" s="908"/>
      <c r="D340" s="908"/>
      <c r="E340" s="309" t="s">
        <v>1065</v>
      </c>
      <c r="F340" s="316" t="str">
        <f>$F$12</f>
        <v>6609</v>
      </c>
      <c r="G340" s="309"/>
      <c r="H340" s="309"/>
      <c r="I340" s="309"/>
      <c r="J340" s="243">
        <v>1</v>
      </c>
      <c r="L340" s="309"/>
      <c r="M340" s="309"/>
      <c r="N340" s="315"/>
      <c r="O340" s="315"/>
      <c r="P340" s="245"/>
      <c r="Q340" s="309"/>
      <c r="R340" s="309"/>
      <c r="S340" s="315"/>
      <c r="T340" s="315"/>
      <c r="U340" s="309"/>
      <c r="V340" s="315"/>
      <c r="W340" s="315"/>
    </row>
    <row r="341" spans="1:23" ht="16.5" thickBot="1" thickTop="1">
      <c r="A341" s="305"/>
      <c r="B341" s="253" t="str">
        <f>$B$13</f>
        <v>(наименование на първостепенния разпоредител с бюджет)</v>
      </c>
      <c r="E341" s="314" t="s">
        <v>1066</v>
      </c>
      <c r="F341" s="309"/>
      <c r="G341" s="309"/>
      <c r="H341" s="309"/>
      <c r="I341" s="309"/>
      <c r="J341" s="243">
        <v>1</v>
      </c>
      <c r="L341" s="309"/>
      <c r="M341" s="309"/>
      <c r="N341" s="315"/>
      <c r="O341" s="315"/>
      <c r="P341" s="245"/>
      <c r="Q341" s="309"/>
      <c r="R341" s="309"/>
      <c r="S341" s="315"/>
      <c r="T341" s="315"/>
      <c r="U341" s="309"/>
      <c r="V341" s="315"/>
      <c r="W341" s="315"/>
    </row>
    <row r="342" spans="1:23" ht="15" customHeight="1" thickBot="1" thickTop="1">
      <c r="A342" s="305"/>
      <c r="B342" s="253"/>
      <c r="D342" s="519" t="str">
        <f>$D$17</f>
        <v>Код на сметка :</v>
      </c>
      <c r="E342" s="316">
        <f>$E$17</f>
        <v>42</v>
      </c>
      <c r="F342" s="308"/>
      <c r="G342" s="308"/>
      <c r="H342" s="308"/>
      <c r="I342" s="308"/>
      <c r="J342" s="243">
        <v>1</v>
      </c>
      <c r="N342" s="237"/>
      <c r="O342" s="237"/>
      <c r="P342" s="245"/>
      <c r="S342" s="237"/>
      <c r="T342" s="237"/>
      <c r="V342" s="237"/>
      <c r="W342" s="237"/>
    </row>
    <row r="343" spans="1:23" ht="16.5" thickBot="1" thickTop="1">
      <c r="A343" s="305"/>
      <c r="C343" s="249"/>
      <c r="D343" s="250"/>
      <c r="E343" s="309"/>
      <c r="F343" s="314"/>
      <c r="G343" s="314"/>
      <c r="H343" s="314"/>
      <c r="I343" s="314" t="s">
        <v>1067</v>
      </c>
      <c r="J343" s="243">
        <v>1</v>
      </c>
      <c r="N343" s="237"/>
      <c r="O343" s="237"/>
      <c r="P343" s="245"/>
      <c r="S343" s="237"/>
      <c r="T343" s="237"/>
      <c r="V343" s="237"/>
      <c r="W343" s="237"/>
    </row>
    <row r="344" spans="1:23" ht="15.75" customHeight="1" thickBot="1">
      <c r="A344" s="305"/>
      <c r="B344" s="266"/>
      <c r="C344" s="463"/>
      <c r="D344" s="400" t="s">
        <v>1816</v>
      </c>
      <c r="E344" s="833" t="s">
        <v>221</v>
      </c>
      <c r="F344" s="901" t="s">
        <v>1069</v>
      </c>
      <c r="G344" s="902"/>
      <c r="H344" s="903" t="s">
        <v>1069</v>
      </c>
      <c r="I344" s="904" t="s">
        <v>1069</v>
      </c>
      <c r="J344" s="243">
        <v>1</v>
      </c>
      <c r="N344" s="237"/>
      <c r="O344" s="237"/>
      <c r="P344" s="245"/>
      <c r="S344" s="237"/>
      <c r="T344" s="237"/>
      <c r="V344" s="237"/>
      <c r="W344" s="237"/>
    </row>
    <row r="345" spans="1:23" ht="63.75" customHeight="1" thickBot="1">
      <c r="A345" s="305"/>
      <c r="B345" s="401" t="s">
        <v>140</v>
      </c>
      <c r="C345" s="261" t="s">
        <v>1070</v>
      </c>
      <c r="D345" s="137" t="s">
        <v>1326</v>
      </c>
      <c r="E345" s="837">
        <f>+E20</f>
        <v>2014</v>
      </c>
      <c r="F345" s="834" t="str">
        <f>+F20</f>
        <v>държавни дейности</v>
      </c>
      <c r="G345" s="834" t="str">
        <f>+G20</f>
        <v>местни дейности</v>
      </c>
      <c r="H345" s="834" t="str">
        <f>+H20</f>
        <v>дофинансиране</v>
      </c>
      <c r="I345" s="837" t="str">
        <f>+I20</f>
        <v>Общо</v>
      </c>
      <c r="J345" s="243">
        <v>1</v>
      </c>
      <c r="N345" s="237"/>
      <c r="O345" s="237"/>
      <c r="P345" s="245"/>
      <c r="S345" s="237"/>
      <c r="T345" s="237"/>
      <c r="V345" s="237"/>
      <c r="W345" s="237"/>
    </row>
    <row r="346" spans="1:23" ht="18.75" thickBot="1">
      <c r="A346" s="305">
        <v>1</v>
      </c>
      <c r="B346" s="404"/>
      <c r="C346" s="755"/>
      <c r="D346" s="755" t="s">
        <v>1327</v>
      </c>
      <c r="E346" s="596" t="s">
        <v>297</v>
      </c>
      <c r="F346" s="596" t="s">
        <v>298</v>
      </c>
      <c r="G346" s="596" t="s">
        <v>1398</v>
      </c>
      <c r="H346" s="838" t="s">
        <v>1399</v>
      </c>
      <c r="I346" s="596" t="s">
        <v>1357</v>
      </c>
      <c r="J346" s="243">
        <v>1</v>
      </c>
      <c r="N346" s="237"/>
      <c r="O346" s="237"/>
      <c r="P346" s="245"/>
      <c r="S346" s="237"/>
      <c r="T346" s="237"/>
      <c r="V346" s="237"/>
      <c r="W346" s="237"/>
    </row>
    <row r="347" spans="1:23" ht="16.5" thickBot="1">
      <c r="A347" s="305">
        <v>2</v>
      </c>
      <c r="B347" s="407"/>
      <c r="C347" s="593"/>
      <c r="D347" s="199" t="s">
        <v>523</v>
      </c>
      <c r="E347" s="405"/>
      <c r="F347" s="554"/>
      <c r="G347" s="554"/>
      <c r="H347" s="816"/>
      <c r="I347" s="406"/>
      <c r="J347" s="243">
        <v>1</v>
      </c>
      <c r="N347" s="237"/>
      <c r="O347" s="237"/>
      <c r="P347" s="245"/>
      <c r="S347" s="237"/>
      <c r="T347" s="237"/>
      <c r="V347" s="237"/>
      <c r="W347" s="237"/>
    </row>
    <row r="348" spans="1:25" s="274" customFormat="1" ht="32.25" customHeight="1">
      <c r="A348" s="358">
        <v>5</v>
      </c>
      <c r="B348" s="167">
        <v>3000</v>
      </c>
      <c r="C348" s="944" t="s">
        <v>522</v>
      </c>
      <c r="D348" s="945"/>
      <c r="E348" s="583">
        <f>SUM(E349:E361)</f>
        <v>0</v>
      </c>
      <c r="F348" s="555">
        <f>SUM(F349:F361)</f>
        <v>0</v>
      </c>
      <c r="G348" s="408">
        <f>SUM(G349:G361)</f>
        <v>0</v>
      </c>
      <c r="H348" s="817">
        <f>SUM(H349:H361)</f>
        <v>0</v>
      </c>
      <c r="I348" s="588">
        <f>SUM(I349:I361)</f>
        <v>0</v>
      </c>
      <c r="J348" s="243">
        <f aca="true" t="shared" si="94" ref="J348:J411">(IF($E348&lt;&gt;0,$J$2,IF($I348&lt;&gt;0,$J$2,"")))</f>
      </c>
      <c r="K348" s="271"/>
      <c r="P348" s="245"/>
      <c r="Y348" s="237"/>
    </row>
    <row r="349" spans="1:23" ht="18.75" customHeight="1">
      <c r="A349" s="305">
        <v>10</v>
      </c>
      <c r="B349" s="147"/>
      <c r="C349" s="148">
        <v>3020</v>
      </c>
      <c r="D349" s="141" t="s">
        <v>524</v>
      </c>
      <c r="E349" s="547"/>
      <c r="F349" s="277"/>
      <c r="G349" s="587"/>
      <c r="H349" s="811"/>
      <c r="I349" s="587">
        <f>F349+G349+H349</f>
        <v>0</v>
      </c>
      <c r="J349" s="243">
        <f t="shared" si="94"/>
      </c>
      <c r="K349" s="271"/>
      <c r="N349" s="237"/>
      <c r="O349" s="237"/>
      <c r="P349" s="245"/>
      <c r="S349" s="237"/>
      <c r="T349" s="237"/>
      <c r="V349" s="237"/>
      <c r="W349" s="237"/>
    </row>
    <row r="350" spans="1:23" ht="15.75">
      <c r="A350" s="409">
        <v>20</v>
      </c>
      <c r="B350" s="147"/>
      <c r="C350" s="140">
        <v>3040</v>
      </c>
      <c r="D350" s="626" t="s">
        <v>525</v>
      </c>
      <c r="E350" s="547"/>
      <c r="F350" s="277"/>
      <c r="G350" s="587"/>
      <c r="H350" s="811"/>
      <c r="I350" s="587">
        <f aca="true" t="shared" si="95" ref="I350:I361">F350+G350+H350</f>
        <v>0</v>
      </c>
      <c r="J350" s="243">
        <f t="shared" si="94"/>
      </c>
      <c r="K350" s="271"/>
      <c r="N350" s="237"/>
      <c r="O350" s="237"/>
      <c r="P350" s="245"/>
      <c r="S350" s="237"/>
      <c r="T350" s="237"/>
      <c r="V350" s="237"/>
      <c r="W350" s="237"/>
    </row>
    <row r="351" spans="1:23" ht="15.75">
      <c r="A351" s="305">
        <v>25</v>
      </c>
      <c r="B351" s="147"/>
      <c r="C351" s="140">
        <v>3041</v>
      </c>
      <c r="D351" s="142" t="s">
        <v>852</v>
      </c>
      <c r="E351" s="547"/>
      <c r="F351" s="277"/>
      <c r="G351" s="587"/>
      <c r="H351" s="811"/>
      <c r="I351" s="587">
        <f t="shared" si="95"/>
        <v>0</v>
      </c>
      <c r="J351" s="243">
        <f t="shared" si="94"/>
      </c>
      <c r="K351" s="271"/>
      <c r="N351" s="237"/>
      <c r="O351" s="237"/>
      <c r="P351" s="245"/>
      <c r="S351" s="237"/>
      <c r="T351" s="237"/>
      <c r="V351" s="237"/>
      <c r="W351" s="237"/>
    </row>
    <row r="352" spans="1:23" ht="31.5">
      <c r="A352" s="305">
        <v>30</v>
      </c>
      <c r="B352" s="139"/>
      <c r="C352" s="140">
        <v>3042</v>
      </c>
      <c r="D352" s="142" t="s">
        <v>853</v>
      </c>
      <c r="E352" s="547"/>
      <c r="F352" s="277"/>
      <c r="G352" s="587"/>
      <c r="H352" s="811"/>
      <c r="I352" s="587">
        <f t="shared" si="95"/>
        <v>0</v>
      </c>
      <c r="J352" s="243">
        <f t="shared" si="94"/>
      </c>
      <c r="K352" s="271"/>
      <c r="N352" s="237"/>
      <c r="O352" s="237"/>
      <c r="P352" s="245"/>
      <c r="S352" s="237"/>
      <c r="T352" s="237"/>
      <c r="V352" s="237"/>
      <c r="W352" s="237"/>
    </row>
    <row r="353" spans="1:23" ht="15.75">
      <c r="A353" s="305">
        <v>35</v>
      </c>
      <c r="B353" s="139"/>
      <c r="C353" s="140">
        <v>3043</v>
      </c>
      <c r="D353" s="142" t="s">
        <v>526</v>
      </c>
      <c r="E353" s="547"/>
      <c r="F353" s="277"/>
      <c r="G353" s="587"/>
      <c r="H353" s="811"/>
      <c r="I353" s="587">
        <f t="shared" si="95"/>
        <v>0</v>
      </c>
      <c r="J353" s="243">
        <f t="shared" si="94"/>
      </c>
      <c r="K353" s="271"/>
      <c r="N353" s="237"/>
      <c r="O353" s="237"/>
      <c r="P353" s="245"/>
      <c r="S353" s="237"/>
      <c r="T353" s="237"/>
      <c r="V353" s="237"/>
      <c r="W353" s="237"/>
    </row>
    <row r="354" spans="1:23" ht="15.75">
      <c r="A354" s="305">
        <v>36</v>
      </c>
      <c r="B354" s="139"/>
      <c r="C354" s="140">
        <v>3048</v>
      </c>
      <c r="D354" s="142" t="s">
        <v>527</v>
      </c>
      <c r="E354" s="547"/>
      <c r="F354" s="277"/>
      <c r="G354" s="587"/>
      <c r="H354" s="811"/>
      <c r="I354" s="587">
        <f t="shared" si="95"/>
        <v>0</v>
      </c>
      <c r="J354" s="243">
        <f t="shared" si="94"/>
      </c>
      <c r="K354" s="271"/>
      <c r="N354" s="237"/>
      <c r="O354" s="237"/>
      <c r="P354" s="245"/>
      <c r="S354" s="237"/>
      <c r="T354" s="237"/>
      <c r="V354" s="237"/>
      <c r="W354" s="237"/>
    </row>
    <row r="355" spans="1:23" ht="15.75">
      <c r="A355" s="305">
        <v>45</v>
      </c>
      <c r="B355" s="139"/>
      <c r="C355" s="173">
        <v>3050</v>
      </c>
      <c r="D355" s="174" t="s">
        <v>528</v>
      </c>
      <c r="E355" s="547"/>
      <c r="F355" s="277"/>
      <c r="G355" s="587"/>
      <c r="H355" s="811"/>
      <c r="I355" s="587">
        <f t="shared" si="95"/>
        <v>0</v>
      </c>
      <c r="J355" s="243">
        <f t="shared" si="94"/>
      </c>
      <c r="K355" s="271"/>
      <c r="N355" s="237"/>
      <c r="O355" s="237"/>
      <c r="P355" s="245"/>
      <c r="S355" s="237"/>
      <c r="T355" s="237"/>
      <c r="V355" s="237"/>
      <c r="W355" s="237"/>
    </row>
    <row r="356" spans="1:23" ht="15.75">
      <c r="A356" s="305">
        <v>50</v>
      </c>
      <c r="B356" s="139"/>
      <c r="C356" s="140">
        <v>3061</v>
      </c>
      <c r="D356" s="142" t="s">
        <v>529</v>
      </c>
      <c r="E356" s="547"/>
      <c r="F356" s="277"/>
      <c r="G356" s="587"/>
      <c r="H356" s="811"/>
      <c r="I356" s="587">
        <f t="shared" si="95"/>
        <v>0</v>
      </c>
      <c r="J356" s="243">
        <f t="shared" si="94"/>
      </c>
      <c r="K356" s="271"/>
      <c r="N356" s="237"/>
      <c r="O356" s="237"/>
      <c r="P356" s="245"/>
      <c r="S356" s="237"/>
      <c r="T356" s="237"/>
      <c r="V356" s="237"/>
      <c r="W356" s="237"/>
    </row>
    <row r="357" spans="1:23" ht="15.75">
      <c r="A357" s="305">
        <v>60</v>
      </c>
      <c r="B357" s="139"/>
      <c r="C357" s="173">
        <v>3081</v>
      </c>
      <c r="D357" s="174" t="s">
        <v>530</v>
      </c>
      <c r="E357" s="547"/>
      <c r="F357" s="277"/>
      <c r="G357" s="587"/>
      <c r="H357" s="811"/>
      <c r="I357" s="587">
        <f t="shared" si="95"/>
        <v>0</v>
      </c>
      <c r="J357" s="243">
        <f t="shared" si="94"/>
      </c>
      <c r="K357" s="271"/>
      <c r="N357" s="237"/>
      <c r="O357" s="237"/>
      <c r="P357" s="245"/>
      <c r="S357" s="237"/>
      <c r="T357" s="237"/>
      <c r="V357" s="237"/>
      <c r="W357" s="237"/>
    </row>
    <row r="358" spans="1:23" ht="15.75">
      <c r="A358" s="305"/>
      <c r="B358" s="139"/>
      <c r="C358" s="140" t="s">
        <v>1365</v>
      </c>
      <c r="D358" s="142" t="s">
        <v>531</v>
      </c>
      <c r="E358" s="547"/>
      <c r="F358" s="277"/>
      <c r="G358" s="587"/>
      <c r="H358" s="811"/>
      <c r="I358" s="587">
        <f t="shared" si="95"/>
        <v>0</v>
      </c>
      <c r="J358" s="243">
        <f t="shared" si="94"/>
      </c>
      <c r="K358" s="271"/>
      <c r="N358" s="237"/>
      <c r="O358" s="237"/>
      <c r="P358" s="245"/>
      <c r="S358" s="237"/>
      <c r="T358" s="237"/>
      <c r="V358" s="237"/>
      <c r="W358" s="237"/>
    </row>
    <row r="359" spans="1:23" ht="15.75">
      <c r="A359" s="305">
        <v>65</v>
      </c>
      <c r="B359" s="139"/>
      <c r="C359" s="140">
        <v>3083</v>
      </c>
      <c r="D359" s="142" t="s">
        <v>532</v>
      </c>
      <c r="E359" s="547"/>
      <c r="F359" s="277"/>
      <c r="G359" s="587"/>
      <c r="H359" s="811"/>
      <c r="I359" s="587">
        <f t="shared" si="95"/>
        <v>0</v>
      </c>
      <c r="J359" s="243">
        <f t="shared" si="94"/>
      </c>
      <c r="K359" s="271"/>
      <c r="N359" s="237"/>
      <c r="O359" s="237"/>
      <c r="P359" s="245"/>
      <c r="S359" s="237"/>
      <c r="T359" s="237"/>
      <c r="V359" s="237"/>
      <c r="W359" s="237"/>
    </row>
    <row r="360" spans="1:23" ht="15.75">
      <c r="A360" s="305">
        <v>65</v>
      </c>
      <c r="B360" s="139"/>
      <c r="C360" s="140">
        <v>3089</v>
      </c>
      <c r="D360" s="627" t="s">
        <v>533</v>
      </c>
      <c r="E360" s="547"/>
      <c r="F360" s="277"/>
      <c r="G360" s="587"/>
      <c r="H360" s="811"/>
      <c r="I360" s="587">
        <f t="shared" si="95"/>
        <v>0</v>
      </c>
      <c r="J360" s="243">
        <f t="shared" si="94"/>
      </c>
      <c r="K360" s="271"/>
      <c r="N360" s="237"/>
      <c r="O360" s="237"/>
      <c r="P360" s="245"/>
      <c r="S360" s="237"/>
      <c r="T360" s="237"/>
      <c r="V360" s="237"/>
      <c r="W360" s="237"/>
    </row>
    <row r="361" spans="1:23" ht="15.75">
      <c r="A361" s="305">
        <v>65</v>
      </c>
      <c r="B361" s="139"/>
      <c r="C361" s="146">
        <v>3090</v>
      </c>
      <c r="D361" s="145" t="s">
        <v>596</v>
      </c>
      <c r="E361" s="547"/>
      <c r="F361" s="277"/>
      <c r="G361" s="587"/>
      <c r="H361" s="811"/>
      <c r="I361" s="587">
        <f t="shared" si="95"/>
        <v>0</v>
      </c>
      <c r="J361" s="243">
        <f t="shared" si="94"/>
      </c>
      <c r="K361" s="271"/>
      <c r="N361" s="237"/>
      <c r="O361" s="237"/>
      <c r="P361" s="245"/>
      <c r="S361" s="237"/>
      <c r="T361" s="237"/>
      <c r="V361" s="237"/>
      <c r="W361" s="237"/>
    </row>
    <row r="362" spans="1:25" s="274" customFormat="1" ht="15.75">
      <c r="A362" s="358">
        <v>70</v>
      </c>
      <c r="B362" s="143">
        <v>3100</v>
      </c>
      <c r="C362" s="943" t="s">
        <v>534</v>
      </c>
      <c r="D362" s="943"/>
      <c r="E362" s="559">
        <f>SUM(E363:E369)</f>
        <v>0</v>
      </c>
      <c r="F362" s="556">
        <f>SUM(F363:F369)</f>
        <v>0</v>
      </c>
      <c r="G362" s="410">
        <f>SUM(G363:G369)</f>
        <v>0</v>
      </c>
      <c r="H362" s="818">
        <f>SUM(H363:H369)</f>
        <v>0</v>
      </c>
      <c r="I362" s="410">
        <f>SUM(I363:I369)</f>
        <v>0</v>
      </c>
      <c r="J362" s="243">
        <f t="shared" si="94"/>
      </c>
      <c r="K362" s="271"/>
      <c r="P362" s="245"/>
      <c r="Y362" s="237"/>
    </row>
    <row r="363" spans="1:23" ht="15.75">
      <c r="A363" s="411">
        <v>75</v>
      </c>
      <c r="B363" s="139"/>
      <c r="C363" s="148">
        <v>3110</v>
      </c>
      <c r="D363" s="141" t="s">
        <v>535</v>
      </c>
      <c r="E363" s="547"/>
      <c r="F363" s="531"/>
      <c r="G363" s="587"/>
      <c r="H363" s="811"/>
      <c r="I363" s="587">
        <f aca="true" t="shared" si="96" ref="I363:I369">F363+G363+H363</f>
        <v>0</v>
      </c>
      <c r="J363" s="243">
        <f t="shared" si="94"/>
      </c>
      <c r="K363" s="271"/>
      <c r="N363" s="237"/>
      <c r="O363" s="237"/>
      <c r="P363" s="245"/>
      <c r="S363" s="237"/>
      <c r="T363" s="237"/>
      <c r="V363" s="237"/>
      <c r="W363" s="237"/>
    </row>
    <row r="364" spans="1:25" ht="31.5">
      <c r="A364" s="290">
        <v>80</v>
      </c>
      <c r="B364" s="200"/>
      <c r="C364" s="173">
        <v>3111</v>
      </c>
      <c r="D364" s="201" t="s">
        <v>1328</v>
      </c>
      <c r="E364" s="528"/>
      <c r="F364" s="531"/>
      <c r="G364" s="587"/>
      <c r="H364" s="811"/>
      <c r="I364" s="587">
        <f t="shared" si="96"/>
        <v>0</v>
      </c>
      <c r="J364" s="243">
        <f t="shared" si="94"/>
      </c>
      <c r="K364" s="271"/>
      <c r="N364" s="237"/>
      <c r="O364" s="237"/>
      <c r="P364" s="245"/>
      <c r="S364" s="237"/>
      <c r="T364" s="237"/>
      <c r="V364" s="237"/>
      <c r="W364" s="237"/>
      <c r="Y364" s="274"/>
    </row>
    <row r="365" spans="1:23" ht="31.5">
      <c r="A365" s="290">
        <v>85</v>
      </c>
      <c r="B365" s="200"/>
      <c r="C365" s="140">
        <v>3112</v>
      </c>
      <c r="D365" s="168" t="s">
        <v>1329</v>
      </c>
      <c r="E365" s="528"/>
      <c r="F365" s="531"/>
      <c r="G365" s="272"/>
      <c r="H365" s="811"/>
      <c r="I365" s="587">
        <f t="shared" si="96"/>
        <v>0</v>
      </c>
      <c r="J365" s="243">
        <f t="shared" si="94"/>
      </c>
      <c r="K365" s="271"/>
      <c r="N365" s="237"/>
      <c r="O365" s="237"/>
      <c r="P365" s="245"/>
      <c r="S365" s="237"/>
      <c r="T365" s="237"/>
      <c r="V365" s="237"/>
      <c r="W365" s="237"/>
    </row>
    <row r="366" spans="1:23" ht="15.75">
      <c r="A366" s="290">
        <v>90</v>
      </c>
      <c r="B366" s="200"/>
      <c r="C366" s="140">
        <v>3113</v>
      </c>
      <c r="D366" s="168" t="s">
        <v>536</v>
      </c>
      <c r="E366" s="528"/>
      <c r="F366" s="531"/>
      <c r="G366" s="272"/>
      <c r="H366" s="811"/>
      <c r="I366" s="587">
        <f t="shared" si="96"/>
        <v>0</v>
      </c>
      <c r="J366" s="243">
        <f t="shared" si="94"/>
      </c>
      <c r="K366" s="271"/>
      <c r="N366" s="237"/>
      <c r="O366" s="237"/>
      <c r="P366" s="245"/>
      <c r="S366" s="237"/>
      <c r="T366" s="237"/>
      <c r="V366" s="237"/>
      <c r="W366" s="237"/>
    </row>
    <row r="367" spans="1:23" ht="15.75">
      <c r="A367" s="290">
        <v>91</v>
      </c>
      <c r="B367" s="200"/>
      <c r="C367" s="140">
        <v>3118</v>
      </c>
      <c r="D367" s="202" t="s">
        <v>537</v>
      </c>
      <c r="E367" s="528"/>
      <c r="F367" s="557"/>
      <c r="G367" s="412"/>
      <c r="H367" s="819"/>
      <c r="I367" s="587">
        <f t="shared" si="96"/>
        <v>0</v>
      </c>
      <c r="J367" s="243">
        <f t="shared" si="94"/>
      </c>
      <c r="K367" s="271"/>
      <c r="N367" s="237"/>
      <c r="O367" s="237"/>
      <c r="P367" s="245"/>
      <c r="S367" s="237"/>
      <c r="T367" s="237"/>
      <c r="V367" s="237"/>
      <c r="W367" s="237"/>
    </row>
    <row r="368" spans="1:23" ht="15.75">
      <c r="A368" s="290"/>
      <c r="B368" s="200"/>
      <c r="C368" s="140">
        <v>3128</v>
      </c>
      <c r="D368" s="202" t="s">
        <v>538</v>
      </c>
      <c r="E368" s="560"/>
      <c r="F368" s="557"/>
      <c r="G368" s="412"/>
      <c r="H368" s="819"/>
      <c r="I368" s="587">
        <f t="shared" si="96"/>
        <v>0</v>
      </c>
      <c r="J368" s="243">
        <f t="shared" si="94"/>
      </c>
      <c r="K368" s="271"/>
      <c r="N368" s="237"/>
      <c r="O368" s="237"/>
      <c r="P368" s="245"/>
      <c r="S368" s="237"/>
      <c r="T368" s="237"/>
      <c r="V368" s="237"/>
      <c r="W368" s="237"/>
    </row>
    <row r="369" spans="1:23" ht="15.75">
      <c r="A369" s="290">
        <v>100</v>
      </c>
      <c r="B369" s="139"/>
      <c r="C369" s="140">
        <v>3120</v>
      </c>
      <c r="D369" s="162" t="s">
        <v>539</v>
      </c>
      <c r="E369" s="560"/>
      <c r="F369" s="557"/>
      <c r="G369" s="412"/>
      <c r="H369" s="819"/>
      <c r="I369" s="587">
        <f t="shared" si="96"/>
        <v>0</v>
      </c>
      <c r="J369" s="243">
        <f t="shared" si="94"/>
      </c>
      <c r="K369" s="271"/>
      <c r="N369" s="237"/>
      <c r="O369" s="237"/>
      <c r="P369" s="245"/>
      <c r="S369" s="237"/>
      <c r="T369" s="237"/>
      <c r="V369" s="237"/>
      <c r="W369" s="237"/>
    </row>
    <row r="370" spans="1:25" s="274" customFormat="1" ht="32.25" customHeight="1">
      <c r="A370" s="289">
        <v>115</v>
      </c>
      <c r="B370" s="143">
        <v>3200</v>
      </c>
      <c r="C370" s="911" t="s">
        <v>597</v>
      </c>
      <c r="D370" s="912"/>
      <c r="E370" s="559">
        <f>SUM(E371:E374)</f>
        <v>0</v>
      </c>
      <c r="F370" s="556">
        <f>SUM(F371:F374)</f>
        <v>0</v>
      </c>
      <c r="G370" s="410">
        <f>SUM(G371:G374)</f>
        <v>0</v>
      </c>
      <c r="H370" s="818">
        <f>SUM(H371:H374)</f>
        <v>0</v>
      </c>
      <c r="I370" s="410">
        <f>SUM(I371:I374)</f>
        <v>0</v>
      </c>
      <c r="J370" s="243">
        <f t="shared" si="94"/>
      </c>
      <c r="K370" s="271"/>
      <c r="P370" s="245"/>
      <c r="Y370" s="237"/>
    </row>
    <row r="371" spans="1:23" ht="15.75">
      <c r="A371" s="289">
        <v>120</v>
      </c>
      <c r="B371" s="139"/>
      <c r="C371" s="148">
        <v>3210</v>
      </c>
      <c r="D371" s="151" t="s">
        <v>540</v>
      </c>
      <c r="E371" s="547"/>
      <c r="F371" s="277"/>
      <c r="G371" s="587"/>
      <c r="H371" s="811"/>
      <c r="I371" s="587">
        <f>F371+G371+H371</f>
        <v>0</v>
      </c>
      <c r="J371" s="243">
        <f t="shared" si="94"/>
      </c>
      <c r="K371" s="271"/>
      <c r="N371" s="237"/>
      <c r="O371" s="237"/>
      <c r="P371" s="245"/>
      <c r="S371" s="237"/>
      <c r="T371" s="237"/>
      <c r="V371" s="237"/>
      <c r="W371" s="237"/>
    </row>
    <row r="372" spans="1:25" ht="15.75">
      <c r="A372" s="290">
        <v>125</v>
      </c>
      <c r="B372" s="147"/>
      <c r="C372" s="177">
        <v>3220</v>
      </c>
      <c r="D372" s="179" t="s">
        <v>484</v>
      </c>
      <c r="E372" s="547"/>
      <c r="F372" s="277"/>
      <c r="G372" s="587"/>
      <c r="H372" s="811"/>
      <c r="I372" s="587">
        <f>F372+G372+H372</f>
        <v>0</v>
      </c>
      <c r="J372" s="243">
        <f t="shared" si="94"/>
      </c>
      <c r="K372" s="271"/>
      <c r="N372" s="237"/>
      <c r="O372" s="237"/>
      <c r="P372" s="245"/>
      <c r="S372" s="237"/>
      <c r="T372" s="237"/>
      <c r="V372" s="237"/>
      <c r="W372" s="237"/>
      <c r="Y372" s="274"/>
    </row>
    <row r="373" spans="1:23" ht="15.75">
      <c r="A373" s="290">
        <v>130</v>
      </c>
      <c r="B373" s="139"/>
      <c r="C373" s="140">
        <v>3230</v>
      </c>
      <c r="D373" s="168" t="s">
        <v>598</v>
      </c>
      <c r="E373" s="547"/>
      <c r="F373" s="277"/>
      <c r="G373" s="587"/>
      <c r="H373" s="811"/>
      <c r="I373" s="587">
        <f>F373+G373+H373</f>
        <v>0</v>
      </c>
      <c r="J373" s="243">
        <f t="shared" si="94"/>
      </c>
      <c r="K373" s="271"/>
      <c r="N373" s="237"/>
      <c r="O373" s="237"/>
      <c r="P373" s="245"/>
      <c r="S373" s="237"/>
      <c r="T373" s="237"/>
      <c r="V373" s="237"/>
      <c r="W373" s="237"/>
    </row>
    <row r="374" spans="1:23" ht="15.75">
      <c r="A374" s="305">
        <v>135</v>
      </c>
      <c r="B374" s="139"/>
      <c r="C374" s="140">
        <v>3240</v>
      </c>
      <c r="D374" s="168" t="s">
        <v>599</v>
      </c>
      <c r="E374" s="805"/>
      <c r="F374" s="381"/>
      <c r="G374" s="800"/>
      <c r="H374" s="813"/>
      <c r="I374" s="587">
        <f>F374+G374+H374</f>
        <v>0</v>
      </c>
      <c r="J374" s="243">
        <f t="shared" si="94"/>
      </c>
      <c r="K374" s="271"/>
      <c r="N374" s="237"/>
      <c r="O374" s="237"/>
      <c r="P374" s="245"/>
      <c r="S374" s="237"/>
      <c r="T374" s="237"/>
      <c r="V374" s="237"/>
      <c r="W374" s="237"/>
    </row>
    <row r="375" spans="1:25" s="274" customFormat="1" ht="32.25" customHeight="1">
      <c r="A375" s="358">
        <v>145</v>
      </c>
      <c r="B375" s="143">
        <v>6000</v>
      </c>
      <c r="C375" s="905" t="s">
        <v>485</v>
      </c>
      <c r="D375" s="906"/>
      <c r="E375" s="559">
        <f>SUM(E376:E377)</f>
        <v>0</v>
      </c>
      <c r="F375" s="770">
        <f>SUM(F376:F377)</f>
        <v>0</v>
      </c>
      <c r="G375" s="770">
        <f>SUM(G376:G377)</f>
        <v>0</v>
      </c>
      <c r="H375" s="820">
        <f>SUM(H376:H377)</f>
        <v>0</v>
      </c>
      <c r="I375" s="770">
        <f>SUM(I376:I377)</f>
        <v>0</v>
      </c>
      <c r="J375" s="243">
        <f t="shared" si="94"/>
      </c>
      <c r="K375" s="271"/>
      <c r="P375" s="245"/>
      <c r="Y375" s="237"/>
    </row>
    <row r="376" spans="1:23" ht="15.75">
      <c r="A376" s="305">
        <v>150</v>
      </c>
      <c r="B376" s="144"/>
      <c r="C376" s="148">
        <v>6001</v>
      </c>
      <c r="D376" s="141" t="s">
        <v>848</v>
      </c>
      <c r="E376" s="547"/>
      <c r="F376" s="277"/>
      <c r="G376" s="587"/>
      <c r="H376" s="811"/>
      <c r="I376" s="587">
        <f>F376+G376+H376</f>
        <v>0</v>
      </c>
      <c r="J376" s="243">
        <f t="shared" si="94"/>
      </c>
      <c r="K376" s="271"/>
      <c r="N376" s="237"/>
      <c r="O376" s="237"/>
      <c r="P376" s="245"/>
      <c r="S376" s="237"/>
      <c r="T376" s="237"/>
      <c r="V376" s="237"/>
      <c r="W376" s="237"/>
    </row>
    <row r="377" spans="1:25" ht="15.75">
      <c r="A377" s="305">
        <v>155</v>
      </c>
      <c r="B377" s="144"/>
      <c r="C377" s="146">
        <v>6002</v>
      </c>
      <c r="D377" s="150" t="s">
        <v>849</v>
      </c>
      <c r="E377" s="547"/>
      <c r="F377" s="277"/>
      <c r="G377" s="587"/>
      <c r="H377" s="811"/>
      <c r="I377" s="587">
        <f>F377+G377+H377</f>
        <v>0</v>
      </c>
      <c r="J377" s="243">
        <f t="shared" si="94"/>
      </c>
      <c r="K377" s="271"/>
      <c r="N377" s="237"/>
      <c r="O377" s="237"/>
      <c r="P377" s="245"/>
      <c r="S377" s="237"/>
      <c r="T377" s="237"/>
      <c r="V377" s="237"/>
      <c r="W377" s="237"/>
      <c r="Y377" s="274"/>
    </row>
    <row r="378" spans="1:25" s="274" customFormat="1" ht="15.75">
      <c r="A378" s="358">
        <v>160</v>
      </c>
      <c r="B378" s="143">
        <v>6100</v>
      </c>
      <c r="C378" s="910" t="s">
        <v>486</v>
      </c>
      <c r="D378" s="910"/>
      <c r="E378" s="559">
        <f>SUM(E379:E382)</f>
        <v>0</v>
      </c>
      <c r="F378" s="556">
        <f>SUM(F379:F382)</f>
        <v>0</v>
      </c>
      <c r="G378" s="410">
        <f>SUM(G379:G382)</f>
        <v>0</v>
      </c>
      <c r="H378" s="818">
        <f>SUM(H379:H382)</f>
        <v>0</v>
      </c>
      <c r="I378" s="410">
        <f>SUM(I379:I382)</f>
        <v>0</v>
      </c>
      <c r="J378" s="243">
        <f t="shared" si="94"/>
      </c>
      <c r="K378" s="271"/>
      <c r="P378" s="245"/>
      <c r="Y378" s="237"/>
    </row>
    <row r="379" spans="1:23" ht="15.75">
      <c r="A379" s="305">
        <v>165</v>
      </c>
      <c r="B379" s="144"/>
      <c r="C379" s="148">
        <v>6101</v>
      </c>
      <c r="D379" s="141" t="s">
        <v>1366</v>
      </c>
      <c r="E379" s="528"/>
      <c r="F379" s="531"/>
      <c r="G379" s="272"/>
      <c r="H379" s="811"/>
      <c r="I379" s="587">
        <f>F379+G379+H379</f>
        <v>0</v>
      </c>
      <c r="J379" s="243">
        <f t="shared" si="94"/>
      </c>
      <c r="K379" s="271"/>
      <c r="N379" s="237"/>
      <c r="O379" s="237"/>
      <c r="P379" s="245"/>
      <c r="S379" s="237"/>
      <c r="T379" s="237"/>
      <c r="V379" s="237"/>
      <c r="W379" s="237"/>
    </row>
    <row r="380" spans="1:25" ht="15.75">
      <c r="A380" s="305">
        <v>170</v>
      </c>
      <c r="B380" s="144"/>
      <c r="C380" s="140">
        <v>6102</v>
      </c>
      <c r="D380" s="149" t="s">
        <v>1367</v>
      </c>
      <c r="E380" s="528"/>
      <c r="F380" s="531"/>
      <c r="G380" s="272"/>
      <c r="H380" s="811"/>
      <c r="I380" s="587">
        <f>F380+G380+H380</f>
        <v>0</v>
      </c>
      <c r="J380" s="243">
        <f t="shared" si="94"/>
      </c>
      <c r="K380" s="271"/>
      <c r="N380" s="237"/>
      <c r="O380" s="237"/>
      <c r="P380" s="245"/>
      <c r="S380" s="237"/>
      <c r="T380" s="237"/>
      <c r="V380" s="237"/>
      <c r="W380" s="237"/>
      <c r="Y380" s="274"/>
    </row>
    <row r="381" spans="1:25" ht="15.75">
      <c r="A381" s="305"/>
      <c r="B381" s="144"/>
      <c r="C381" s="140">
        <v>6105</v>
      </c>
      <c r="D381" s="149" t="s">
        <v>1220</v>
      </c>
      <c r="E381" s="528"/>
      <c r="F381" s="531"/>
      <c r="G381" s="272"/>
      <c r="H381" s="811"/>
      <c r="I381" s="587">
        <f>F381+G381+H381</f>
        <v>0</v>
      </c>
      <c r="J381" s="243">
        <f t="shared" si="94"/>
      </c>
      <c r="K381" s="271"/>
      <c r="N381" s="237"/>
      <c r="O381" s="237"/>
      <c r="P381" s="245"/>
      <c r="S381" s="237"/>
      <c r="T381" s="237"/>
      <c r="V381" s="237"/>
      <c r="W381" s="237"/>
      <c r="Y381" s="274"/>
    </row>
    <row r="382" spans="1:23" ht="15.75">
      <c r="A382" s="305">
        <v>180</v>
      </c>
      <c r="B382" s="147"/>
      <c r="C382" s="146">
        <v>6109</v>
      </c>
      <c r="D382" s="150" t="s">
        <v>487</v>
      </c>
      <c r="E382" s="560"/>
      <c r="F382" s="557"/>
      <c r="G382" s="412"/>
      <c r="H382" s="819"/>
      <c r="I382" s="587">
        <f>F382+G382+H382</f>
        <v>0</v>
      </c>
      <c r="J382" s="243">
        <f t="shared" si="94"/>
      </c>
      <c r="K382" s="271"/>
      <c r="N382" s="237"/>
      <c r="O382" s="237"/>
      <c r="P382" s="245"/>
      <c r="S382" s="237"/>
      <c r="T382" s="237"/>
      <c r="V382" s="237"/>
      <c r="W382" s="237"/>
    </row>
    <row r="383" spans="1:25" s="274" customFormat="1" ht="32.25" customHeight="1">
      <c r="A383" s="289">
        <v>185</v>
      </c>
      <c r="B383" s="143">
        <v>6200</v>
      </c>
      <c r="C383" s="905" t="s">
        <v>488</v>
      </c>
      <c r="D383" s="906"/>
      <c r="E383" s="559">
        <f>SUM(E384:E385)</f>
        <v>0</v>
      </c>
      <c r="F383" s="770">
        <f>SUM(F384:F385)</f>
        <v>0</v>
      </c>
      <c r="G383" s="770">
        <f>SUM(G384:G385)</f>
        <v>0</v>
      </c>
      <c r="H383" s="820">
        <f>SUM(H384:H385)</f>
        <v>0</v>
      </c>
      <c r="I383" s="770">
        <f>SUM(I384:I385)</f>
        <v>0</v>
      </c>
      <c r="J383" s="243">
        <f t="shared" si="94"/>
      </c>
      <c r="K383" s="271"/>
      <c r="P383" s="245"/>
      <c r="Y383" s="237"/>
    </row>
    <row r="384" spans="1:23" ht="15.75">
      <c r="A384" s="290">
        <v>190</v>
      </c>
      <c r="B384" s="206"/>
      <c r="C384" s="148">
        <v>6201</v>
      </c>
      <c r="D384" s="599" t="s">
        <v>851</v>
      </c>
      <c r="E384" s="528"/>
      <c r="F384" s="531"/>
      <c r="G384" s="272"/>
      <c r="H384" s="811"/>
      <c r="I384" s="587">
        <f>F384+G384+H384</f>
        <v>0</v>
      </c>
      <c r="J384" s="243">
        <f t="shared" si="94"/>
      </c>
      <c r="K384" s="271"/>
      <c r="N384" s="237"/>
      <c r="O384" s="237"/>
      <c r="P384" s="245"/>
      <c r="S384" s="237"/>
      <c r="T384" s="237"/>
      <c r="V384" s="237"/>
      <c r="W384" s="237"/>
    </row>
    <row r="385" spans="1:25" ht="15.75">
      <c r="A385" s="290">
        <v>195</v>
      </c>
      <c r="B385" s="139"/>
      <c r="C385" s="146">
        <v>6202</v>
      </c>
      <c r="D385" s="600" t="s">
        <v>850</v>
      </c>
      <c r="E385" s="528"/>
      <c r="F385" s="531"/>
      <c r="G385" s="272"/>
      <c r="H385" s="811"/>
      <c r="I385" s="587">
        <f>F385+G385+H385</f>
        <v>0</v>
      </c>
      <c r="J385" s="243">
        <f t="shared" si="94"/>
      </c>
      <c r="K385" s="271"/>
      <c r="N385" s="237"/>
      <c r="O385" s="237"/>
      <c r="P385" s="245"/>
      <c r="S385" s="237"/>
      <c r="T385" s="237"/>
      <c r="V385" s="237"/>
      <c r="W385" s="237"/>
      <c r="Y385" s="274"/>
    </row>
    <row r="386" spans="1:25" s="274" customFormat="1" ht="21.75" customHeight="1">
      <c r="A386" s="289">
        <v>200</v>
      </c>
      <c r="B386" s="143">
        <v>6300</v>
      </c>
      <c r="C386" s="905" t="s">
        <v>489</v>
      </c>
      <c r="D386" s="906"/>
      <c r="E386" s="559">
        <f>SUM(E387:E388)</f>
        <v>33758</v>
      </c>
      <c r="F386" s="770">
        <f>SUM(F387:F388)</f>
        <v>0</v>
      </c>
      <c r="G386" s="770">
        <f>SUM(G387:G388)</f>
        <v>33758</v>
      </c>
      <c r="H386" s="820">
        <f>SUM(H387:H388)</f>
        <v>0</v>
      </c>
      <c r="I386" s="770">
        <f>SUM(I387:I388)</f>
        <v>33758</v>
      </c>
      <c r="J386" s="243">
        <f t="shared" si="94"/>
        <v>1</v>
      </c>
      <c r="K386" s="271"/>
      <c r="P386" s="245"/>
      <c r="Y386" s="237"/>
    </row>
    <row r="387" spans="1:23" ht="18.75" customHeight="1">
      <c r="A387" s="290">
        <v>205</v>
      </c>
      <c r="B387" s="139"/>
      <c r="C387" s="148">
        <v>6301</v>
      </c>
      <c r="D387" s="599" t="s">
        <v>851</v>
      </c>
      <c r="E387" s="528">
        <v>33758</v>
      </c>
      <c r="F387" s="531">
        <v>0</v>
      </c>
      <c r="G387" s="272">
        <v>33758</v>
      </c>
      <c r="H387" s="811"/>
      <c r="I387" s="587">
        <f>F387+G387+H387</f>
        <v>33758</v>
      </c>
      <c r="J387" s="243">
        <f t="shared" si="94"/>
        <v>1</v>
      </c>
      <c r="K387" s="271"/>
      <c r="N387" s="237"/>
      <c r="O387" s="237"/>
      <c r="P387" s="245"/>
      <c r="S387" s="237"/>
      <c r="T387" s="237"/>
      <c r="V387" s="237"/>
      <c r="W387" s="237"/>
    </row>
    <row r="388" spans="1:25" ht="20.25" customHeight="1">
      <c r="A388" s="305">
        <v>206</v>
      </c>
      <c r="B388" s="139"/>
      <c r="C388" s="146">
        <v>6302</v>
      </c>
      <c r="D388" s="600" t="s">
        <v>850</v>
      </c>
      <c r="E388" s="528"/>
      <c r="F388" s="531"/>
      <c r="G388" s="272"/>
      <c r="H388" s="811"/>
      <c r="I388" s="587">
        <f>F388+G388+H388</f>
        <v>0</v>
      </c>
      <c r="J388" s="243">
        <f t="shared" si="94"/>
      </c>
      <c r="K388" s="271"/>
      <c r="N388" s="237"/>
      <c r="O388" s="237"/>
      <c r="P388" s="245"/>
      <c r="S388" s="237"/>
      <c r="T388" s="237"/>
      <c r="V388" s="237"/>
      <c r="W388" s="237"/>
      <c r="Y388" s="274"/>
    </row>
    <row r="389" spans="1:25" s="416" customFormat="1" ht="30.75" customHeight="1">
      <c r="A389" s="293">
        <v>210</v>
      </c>
      <c r="B389" s="143">
        <v>6400</v>
      </c>
      <c r="C389" s="932" t="s">
        <v>490</v>
      </c>
      <c r="D389" s="932"/>
      <c r="E389" s="559">
        <f>SUM(E390:E391)</f>
        <v>0</v>
      </c>
      <c r="F389" s="770">
        <f>SUM(F390:F391)</f>
        <v>0</v>
      </c>
      <c r="G389" s="770">
        <f>SUM(G390:G391)</f>
        <v>0</v>
      </c>
      <c r="H389" s="820">
        <f>SUM(H390:H391)</f>
        <v>0</v>
      </c>
      <c r="I389" s="770">
        <f>SUM(I390:I391)</f>
        <v>0</v>
      </c>
      <c r="J389" s="243">
        <f t="shared" si="94"/>
      </c>
      <c r="K389" s="271"/>
      <c r="L389" s="295"/>
      <c r="M389" s="295"/>
      <c r="P389" s="245"/>
      <c r="Y389" s="237"/>
    </row>
    <row r="390" spans="1:25" s="303" customFormat="1" ht="15.75">
      <c r="A390" s="296">
        <v>211</v>
      </c>
      <c r="B390" s="147"/>
      <c r="C390" s="207">
        <v>6401</v>
      </c>
      <c r="D390" s="601" t="s">
        <v>851</v>
      </c>
      <c r="E390" s="528"/>
      <c r="F390" s="531"/>
      <c r="G390" s="272"/>
      <c r="H390" s="811"/>
      <c r="I390" s="587">
        <f>F390+G390+H390</f>
        <v>0</v>
      </c>
      <c r="J390" s="243">
        <f t="shared" si="94"/>
      </c>
      <c r="K390" s="271"/>
      <c r="L390" s="298"/>
      <c r="P390" s="245"/>
      <c r="Y390" s="237"/>
    </row>
    <row r="391" spans="1:25" s="303" customFormat="1" ht="15.75">
      <c r="A391" s="296">
        <v>212</v>
      </c>
      <c r="B391" s="147"/>
      <c r="C391" s="208">
        <v>6402</v>
      </c>
      <c r="D391" s="602" t="s">
        <v>850</v>
      </c>
      <c r="E391" s="528"/>
      <c r="F391" s="531"/>
      <c r="G391" s="272"/>
      <c r="H391" s="811"/>
      <c r="I391" s="587">
        <f>F391+G391+H391</f>
        <v>0</v>
      </c>
      <c r="J391" s="243">
        <f t="shared" si="94"/>
      </c>
      <c r="K391" s="271"/>
      <c r="L391" s="298"/>
      <c r="P391" s="245"/>
      <c r="Y391" s="416"/>
    </row>
    <row r="392" spans="1:25" s="416" customFormat="1" ht="15.75">
      <c r="A392" s="417">
        <v>213</v>
      </c>
      <c r="B392" s="143">
        <v>6500</v>
      </c>
      <c r="C392" s="209" t="s">
        <v>1332</v>
      </c>
      <c r="D392" s="210"/>
      <c r="E392" s="532"/>
      <c r="F392" s="535"/>
      <c r="G392" s="285"/>
      <c r="H392" s="810"/>
      <c r="I392" s="587">
        <f>F392+G392+H392</f>
        <v>0</v>
      </c>
      <c r="J392" s="243">
        <f t="shared" si="94"/>
      </c>
      <c r="K392" s="271"/>
      <c r="L392" s="295"/>
      <c r="M392" s="295"/>
      <c r="P392" s="245"/>
      <c r="Y392" s="303"/>
    </row>
    <row r="393" spans="1:25" s="274" customFormat="1" ht="21.75" customHeight="1">
      <c r="A393" s="289">
        <v>215</v>
      </c>
      <c r="B393" s="143">
        <v>6600</v>
      </c>
      <c r="C393" s="924" t="s">
        <v>1333</v>
      </c>
      <c r="D393" s="929"/>
      <c r="E393" s="559">
        <f>SUM(E394:E395)</f>
        <v>0</v>
      </c>
      <c r="F393" s="770">
        <f>SUM(F394:F395)</f>
        <v>0</v>
      </c>
      <c r="G393" s="770">
        <f>SUM(G394:G395)</f>
        <v>0</v>
      </c>
      <c r="H393" s="820">
        <f>SUM(H394:H395)</f>
        <v>0</v>
      </c>
      <c r="I393" s="770">
        <f>SUM(I394:I395)</f>
        <v>0</v>
      </c>
      <c r="J393" s="243">
        <f t="shared" si="94"/>
      </c>
      <c r="K393" s="271"/>
      <c r="P393" s="245"/>
      <c r="Y393" s="303"/>
    </row>
    <row r="394" spans="1:25" ht="15.75">
      <c r="A394" s="292">
        <v>220</v>
      </c>
      <c r="B394" s="139"/>
      <c r="C394" s="148">
        <v>6601</v>
      </c>
      <c r="D394" s="141" t="s">
        <v>491</v>
      </c>
      <c r="E394" s="547"/>
      <c r="F394" s="277"/>
      <c r="G394" s="587"/>
      <c r="H394" s="811"/>
      <c r="I394" s="587">
        <f>F394+G394+H394</f>
        <v>0</v>
      </c>
      <c r="J394" s="243">
        <f t="shared" si="94"/>
      </c>
      <c r="K394" s="271"/>
      <c r="N394" s="237"/>
      <c r="O394" s="237"/>
      <c r="P394" s="245"/>
      <c r="S394" s="237"/>
      <c r="T394" s="237"/>
      <c r="V394" s="237"/>
      <c r="W394" s="237"/>
      <c r="Y394" s="416"/>
    </row>
    <row r="395" spans="1:25" ht="15.75">
      <c r="A395" s="290">
        <v>225</v>
      </c>
      <c r="B395" s="139"/>
      <c r="C395" s="146">
        <v>6602</v>
      </c>
      <c r="D395" s="150" t="s">
        <v>492</v>
      </c>
      <c r="E395" s="547"/>
      <c r="F395" s="277"/>
      <c r="G395" s="587"/>
      <c r="H395" s="811"/>
      <c r="I395" s="587">
        <f>F395+G395+H395</f>
        <v>0</v>
      </c>
      <c r="J395" s="243">
        <f t="shared" si="94"/>
      </c>
      <c r="K395" s="271"/>
      <c r="N395" s="237"/>
      <c r="O395" s="237"/>
      <c r="P395" s="245"/>
      <c r="S395" s="237"/>
      <c r="T395" s="237"/>
      <c r="V395" s="237"/>
      <c r="W395" s="237"/>
      <c r="Y395" s="274"/>
    </row>
    <row r="396" spans="1:25" s="274" customFormat="1" ht="21.75" customHeight="1">
      <c r="A396" s="289">
        <v>215</v>
      </c>
      <c r="B396" s="143">
        <v>6700</v>
      </c>
      <c r="C396" s="924" t="s">
        <v>1368</v>
      </c>
      <c r="D396" s="929"/>
      <c r="E396" s="559">
        <f>SUM(E397:E398)</f>
        <v>0</v>
      </c>
      <c r="F396" s="770">
        <f>SUM(F397:F398)</f>
        <v>0</v>
      </c>
      <c r="G396" s="770">
        <f>SUM(G397:G398)</f>
        <v>0</v>
      </c>
      <c r="H396" s="820">
        <f>SUM(H397:H398)</f>
        <v>0</v>
      </c>
      <c r="I396" s="770">
        <f>SUM(I397:I398)</f>
        <v>0</v>
      </c>
      <c r="J396" s="243">
        <f t="shared" si="94"/>
      </c>
      <c r="K396" s="271"/>
      <c r="P396" s="245"/>
      <c r="Y396" s="237"/>
    </row>
    <row r="397" spans="1:23" ht="15.75">
      <c r="A397" s="292">
        <v>220</v>
      </c>
      <c r="B397" s="139"/>
      <c r="C397" s="148">
        <v>6701</v>
      </c>
      <c r="D397" s="141" t="s">
        <v>1369</v>
      </c>
      <c r="E397" s="528"/>
      <c r="F397" s="531"/>
      <c r="G397" s="272"/>
      <c r="H397" s="811"/>
      <c r="I397" s="587">
        <f>F397+G397+H397</f>
        <v>0</v>
      </c>
      <c r="J397" s="243">
        <f t="shared" si="94"/>
      </c>
      <c r="K397" s="271"/>
      <c r="N397" s="237"/>
      <c r="O397" s="237"/>
      <c r="P397" s="245"/>
      <c r="S397" s="237"/>
      <c r="T397" s="237"/>
      <c r="V397" s="237"/>
      <c r="W397" s="237"/>
    </row>
    <row r="398" spans="1:25" ht="15.75">
      <c r="A398" s="290">
        <v>225</v>
      </c>
      <c r="B398" s="139"/>
      <c r="C398" s="146">
        <v>6702</v>
      </c>
      <c r="D398" s="150" t="s">
        <v>600</v>
      </c>
      <c r="E398" s="528"/>
      <c r="F398" s="531"/>
      <c r="G398" s="272"/>
      <c r="H398" s="811"/>
      <c r="I398" s="587">
        <f>F398+G398+H398</f>
        <v>0</v>
      </c>
      <c r="J398" s="243">
        <f t="shared" si="94"/>
      </c>
      <c r="K398" s="271"/>
      <c r="N398" s="237"/>
      <c r="O398" s="237"/>
      <c r="P398" s="245"/>
      <c r="S398" s="237"/>
      <c r="T398" s="237"/>
      <c r="V398" s="237"/>
      <c r="W398" s="237"/>
      <c r="Y398" s="274"/>
    </row>
    <row r="399" spans="1:25" s="274" customFormat="1" ht="22.5" customHeight="1">
      <c r="A399" s="289">
        <v>230</v>
      </c>
      <c r="B399" s="143">
        <v>6900</v>
      </c>
      <c r="C399" s="924" t="s">
        <v>493</v>
      </c>
      <c r="D399" s="929"/>
      <c r="E399" s="559">
        <f>SUM(E400:E405)</f>
        <v>0</v>
      </c>
      <c r="F399" s="556">
        <f>SUM(F400:F405)</f>
        <v>0</v>
      </c>
      <c r="G399" s="410">
        <f>SUM(G400:G405)</f>
        <v>0</v>
      </c>
      <c r="H399" s="818">
        <f>SUM(H400:H405)</f>
        <v>0</v>
      </c>
      <c r="I399" s="410">
        <f>SUM(I400:I405)</f>
        <v>0</v>
      </c>
      <c r="J399" s="243">
        <f t="shared" si="94"/>
      </c>
      <c r="K399" s="271"/>
      <c r="P399" s="245"/>
      <c r="Y399" s="237"/>
    </row>
    <row r="400" spans="1:23" ht="15.75">
      <c r="A400" s="290">
        <v>235</v>
      </c>
      <c r="B400" s="157"/>
      <c r="C400" s="211">
        <v>6901</v>
      </c>
      <c r="D400" s="141" t="s">
        <v>1370</v>
      </c>
      <c r="E400" s="804"/>
      <c r="F400" s="803"/>
      <c r="G400" s="801"/>
      <c r="H400" s="819"/>
      <c r="I400" s="587">
        <f aca="true" t="shared" si="97" ref="I400:I405">F400+G400+H400</f>
        <v>0</v>
      </c>
      <c r="J400" s="243">
        <f t="shared" si="94"/>
      </c>
      <c r="K400" s="271"/>
      <c r="N400" s="237"/>
      <c r="O400" s="237"/>
      <c r="P400" s="245"/>
      <c r="S400" s="237"/>
      <c r="T400" s="237"/>
      <c r="V400" s="237"/>
      <c r="W400" s="237"/>
    </row>
    <row r="401" spans="1:25" ht="21" customHeight="1">
      <c r="A401" s="290">
        <v>240</v>
      </c>
      <c r="B401" s="157"/>
      <c r="C401" s="140">
        <v>6905</v>
      </c>
      <c r="D401" s="149" t="s">
        <v>1334</v>
      </c>
      <c r="E401" s="804"/>
      <c r="F401" s="803"/>
      <c r="G401" s="801"/>
      <c r="H401" s="819"/>
      <c r="I401" s="587">
        <f t="shared" si="97"/>
        <v>0</v>
      </c>
      <c r="J401" s="243">
        <f t="shared" si="94"/>
      </c>
      <c r="K401" s="271"/>
      <c r="N401" s="237"/>
      <c r="O401" s="237"/>
      <c r="P401" s="245"/>
      <c r="S401" s="237"/>
      <c r="T401" s="237"/>
      <c r="V401" s="237"/>
      <c r="W401" s="237"/>
      <c r="Y401" s="274"/>
    </row>
    <row r="402" spans="1:23" ht="21" customHeight="1">
      <c r="A402" s="290">
        <v>240</v>
      </c>
      <c r="B402" s="157"/>
      <c r="C402" s="140">
        <v>6906</v>
      </c>
      <c r="D402" s="149" t="s">
        <v>278</v>
      </c>
      <c r="E402" s="804"/>
      <c r="F402" s="803"/>
      <c r="G402" s="801"/>
      <c r="H402" s="819"/>
      <c r="I402" s="587">
        <f t="shared" si="97"/>
        <v>0</v>
      </c>
      <c r="J402" s="243">
        <f t="shared" si="94"/>
      </c>
      <c r="K402" s="271"/>
      <c r="N402" s="237"/>
      <c r="O402" s="237"/>
      <c r="P402" s="245"/>
      <c r="S402" s="237"/>
      <c r="T402" s="237"/>
      <c r="V402" s="237"/>
      <c r="W402" s="237"/>
    </row>
    <row r="403" spans="1:23" ht="30">
      <c r="A403" s="290">
        <v>245</v>
      </c>
      <c r="B403" s="157"/>
      <c r="C403" s="140">
        <v>6907</v>
      </c>
      <c r="D403" s="149" t="s">
        <v>1754</v>
      </c>
      <c r="E403" s="804"/>
      <c r="F403" s="803"/>
      <c r="G403" s="801"/>
      <c r="H403" s="819"/>
      <c r="I403" s="587">
        <f t="shared" si="97"/>
        <v>0</v>
      </c>
      <c r="J403" s="243">
        <f t="shared" si="94"/>
      </c>
      <c r="K403" s="271"/>
      <c r="N403" s="237"/>
      <c r="O403" s="237"/>
      <c r="P403" s="245"/>
      <c r="S403" s="237"/>
      <c r="T403" s="237"/>
      <c r="V403" s="237"/>
      <c r="W403" s="237"/>
    </row>
    <row r="404" spans="1:23" ht="15.75">
      <c r="A404" s="290">
        <v>250</v>
      </c>
      <c r="B404" s="157"/>
      <c r="C404" s="140">
        <v>6908</v>
      </c>
      <c r="D404" s="149" t="s">
        <v>1371</v>
      </c>
      <c r="E404" s="804"/>
      <c r="F404" s="803"/>
      <c r="G404" s="801"/>
      <c r="H404" s="819"/>
      <c r="I404" s="587">
        <f t="shared" si="97"/>
        <v>0</v>
      </c>
      <c r="J404" s="243">
        <f t="shared" si="94"/>
      </c>
      <c r="K404" s="271"/>
      <c r="N404" s="237"/>
      <c r="O404" s="237"/>
      <c r="P404" s="245"/>
      <c r="S404" s="237"/>
      <c r="T404" s="237"/>
      <c r="V404" s="237"/>
      <c r="W404" s="237"/>
    </row>
    <row r="405" spans="1:23" ht="16.5" thickBot="1">
      <c r="A405" s="290">
        <v>255</v>
      </c>
      <c r="B405" s="157"/>
      <c r="C405" s="146">
        <v>6909</v>
      </c>
      <c r="D405" s="150" t="s">
        <v>1372</v>
      </c>
      <c r="E405" s="581"/>
      <c r="F405" s="277"/>
      <c r="G405" s="587"/>
      <c r="H405" s="811"/>
      <c r="I405" s="587">
        <f t="shared" si="97"/>
        <v>0</v>
      </c>
      <c r="J405" s="243">
        <f t="shared" si="94"/>
      </c>
      <c r="K405" s="271"/>
      <c r="N405" s="237"/>
      <c r="O405" s="237"/>
      <c r="P405" s="245"/>
      <c r="S405" s="237"/>
      <c r="T405" s="237"/>
      <c r="V405" s="237"/>
      <c r="W405" s="237"/>
    </row>
    <row r="406" spans="1:23" ht="16.5" thickBot="1">
      <c r="A406" s="305">
        <v>260</v>
      </c>
      <c r="B406" s="164"/>
      <c r="C406" s="165" t="s">
        <v>1581</v>
      </c>
      <c r="D406" s="203" t="s">
        <v>1330</v>
      </c>
      <c r="E406" s="413">
        <f>SUM(E348,E362,E370,E375,E378,E383,E386,E389,E392,E393,E396,E399)</f>
        <v>33758</v>
      </c>
      <c r="F406" s="413">
        <f>SUM(F348,F362,F370,F375,F378,F383,F386,F389,F392,F393,F396,F399)</f>
        <v>0</v>
      </c>
      <c r="G406" s="413">
        <f>SUM(G348,G362,G370,G375,G378,G383,G386,G389,G392,G393,G396,G399)</f>
        <v>33758</v>
      </c>
      <c r="H406" s="821">
        <f>SUM(H348,H362,H370,H375,H378,H383,H386,H389,H392,H393,H396,H399)</f>
        <v>0</v>
      </c>
      <c r="I406" s="413">
        <f>SUM(I348,I362,I370,I375,I378,I383,I386,I389,I392,I393,I396,I399)</f>
        <v>33758</v>
      </c>
      <c r="J406" s="243">
        <f t="shared" si="94"/>
        <v>1</v>
      </c>
      <c r="N406" s="237"/>
      <c r="O406" s="237"/>
      <c r="P406" s="245"/>
      <c r="S406" s="237"/>
      <c r="T406" s="237"/>
      <c r="V406" s="237"/>
      <c r="W406" s="237"/>
    </row>
    <row r="407" spans="1:23" ht="16.5" thickBot="1">
      <c r="A407" s="305">
        <v>261</v>
      </c>
      <c r="B407" s="204" t="s">
        <v>140</v>
      </c>
      <c r="C407" s="205" t="s">
        <v>1070</v>
      </c>
      <c r="D407" s="415" t="s">
        <v>1331</v>
      </c>
      <c r="E407" s="414"/>
      <c r="F407" s="561"/>
      <c r="G407" s="561"/>
      <c r="H407" s="822"/>
      <c r="I407" s="590"/>
      <c r="J407" s="243">
        <f t="shared" si="94"/>
      </c>
      <c r="N407" s="237"/>
      <c r="O407" s="237"/>
      <c r="P407" s="245"/>
      <c r="S407" s="237"/>
      <c r="T407" s="237"/>
      <c r="V407" s="237"/>
      <c r="W407" s="237"/>
    </row>
    <row r="408" spans="1:23" ht="16.5" thickBot="1">
      <c r="A408" s="305">
        <v>262</v>
      </c>
      <c r="B408" s="213"/>
      <c r="C408" s="415"/>
      <c r="D408" s="212" t="s">
        <v>494</v>
      </c>
      <c r="E408" s="414"/>
      <c r="F408" s="561"/>
      <c r="G408" s="561"/>
      <c r="H408" s="822"/>
      <c r="I408" s="590"/>
      <c r="J408" s="243">
        <f t="shared" si="94"/>
      </c>
      <c r="N408" s="237"/>
      <c r="O408" s="237"/>
      <c r="P408" s="245"/>
      <c r="S408" s="237"/>
      <c r="T408" s="237"/>
      <c r="V408" s="237"/>
      <c r="W408" s="237"/>
    </row>
    <row r="409" spans="1:25" s="274" customFormat="1" ht="24" customHeight="1">
      <c r="A409" s="358">
        <v>265</v>
      </c>
      <c r="B409" s="143">
        <v>7400</v>
      </c>
      <c r="C409" s="935" t="s">
        <v>1756</v>
      </c>
      <c r="D409" s="936"/>
      <c r="E409" s="558"/>
      <c r="F409" s="562"/>
      <c r="G409" s="418"/>
      <c r="H409" s="823"/>
      <c r="I409" s="587">
        <f>F409+G409+H409</f>
        <v>0</v>
      </c>
      <c r="J409" s="243">
        <f t="shared" si="94"/>
      </c>
      <c r="K409" s="271"/>
      <c r="P409" s="245"/>
      <c r="Y409" s="237"/>
    </row>
    <row r="410" spans="1:25" s="274" customFormat="1" ht="15.75">
      <c r="A410" s="358">
        <v>275</v>
      </c>
      <c r="B410" s="143">
        <v>7500</v>
      </c>
      <c r="C410" s="937" t="s">
        <v>1373</v>
      </c>
      <c r="D410" s="937"/>
      <c r="E410" s="559"/>
      <c r="F410" s="563"/>
      <c r="G410" s="419"/>
      <c r="H410" s="818"/>
      <c r="I410" s="587">
        <f>F410+G410+H410</f>
        <v>0</v>
      </c>
      <c r="J410" s="243">
        <f t="shared" si="94"/>
      </c>
      <c r="K410" s="271"/>
      <c r="P410" s="245"/>
      <c r="Y410" s="237"/>
    </row>
    <row r="411" spans="1:16" s="274" customFormat="1" ht="30" customHeight="1">
      <c r="A411" s="289">
        <v>285</v>
      </c>
      <c r="B411" s="143">
        <v>7600</v>
      </c>
      <c r="C411" s="930" t="s">
        <v>495</v>
      </c>
      <c r="D411" s="930"/>
      <c r="E411" s="559"/>
      <c r="F411" s="563"/>
      <c r="G411" s="419"/>
      <c r="H411" s="818"/>
      <c r="I411" s="587">
        <f>F411+G411+H411</f>
        <v>0</v>
      </c>
      <c r="J411" s="243">
        <f t="shared" si="94"/>
      </c>
      <c r="K411" s="271"/>
      <c r="P411" s="245"/>
    </row>
    <row r="412" spans="1:16" s="274" customFormat="1" ht="24" customHeight="1">
      <c r="A412" s="289">
        <v>295</v>
      </c>
      <c r="B412" s="143">
        <v>7700</v>
      </c>
      <c r="C412" s="930" t="s">
        <v>1335</v>
      </c>
      <c r="D412" s="931"/>
      <c r="E412" s="559"/>
      <c r="F412" s="563"/>
      <c r="G412" s="419"/>
      <c r="H412" s="818"/>
      <c r="I412" s="587">
        <f>F412+G412+H412</f>
        <v>0</v>
      </c>
      <c r="J412" s="243">
        <f>(IF($E412&lt;&gt;0,$J$2,IF($I412&lt;&gt;0,$J$2,"")))</f>
      </c>
      <c r="K412" s="271"/>
      <c r="P412" s="245"/>
    </row>
    <row r="413" spans="1:16" s="274" customFormat="1" ht="32.25" customHeight="1">
      <c r="A413" s="289">
        <v>215</v>
      </c>
      <c r="B413" s="184">
        <v>7800</v>
      </c>
      <c r="C413" s="938" t="s">
        <v>854</v>
      </c>
      <c r="D413" s="939"/>
      <c r="E413" s="559">
        <f>SUM(E414:E415)</f>
        <v>0</v>
      </c>
      <c r="F413" s="770">
        <f>SUM(F414:F415)</f>
        <v>0</v>
      </c>
      <c r="G413" s="770">
        <f>SUM(G414:G415)</f>
        <v>0</v>
      </c>
      <c r="H413" s="820">
        <f>SUM(H414:H415)</f>
        <v>0</v>
      </c>
      <c r="I413" s="770">
        <f>SUM(I414:I415)</f>
        <v>0</v>
      </c>
      <c r="J413" s="243">
        <f>(IF($E413&lt;&gt;0,$J$2,IF($I413&lt;&gt;0,$J$2,"")))</f>
      </c>
      <c r="K413" s="271"/>
      <c r="P413" s="245"/>
    </row>
    <row r="414" spans="1:25" ht="15.75">
      <c r="A414" s="292">
        <v>220</v>
      </c>
      <c r="B414" s="139"/>
      <c r="C414" s="148">
        <v>7833</v>
      </c>
      <c r="D414" s="141" t="s">
        <v>1374</v>
      </c>
      <c r="E414" s="766"/>
      <c r="F414" s="767"/>
      <c r="G414" s="768"/>
      <c r="H414" s="824"/>
      <c r="I414" s="769">
        <f>F414+G414+H414</f>
        <v>0</v>
      </c>
      <c r="J414" s="243">
        <f>(IF($E414&lt;&gt;0,$J$2,IF($I414&lt;&gt;0,$J$2,"")))</f>
      </c>
      <c r="K414" s="271"/>
      <c r="N414" s="237"/>
      <c r="O414" s="237"/>
      <c r="P414" s="245"/>
      <c r="S414" s="237"/>
      <c r="T414" s="237"/>
      <c r="V414" s="237"/>
      <c r="W414" s="237"/>
      <c r="Y414" s="274"/>
    </row>
    <row r="415" spans="1:25" ht="30.75" thickBot="1">
      <c r="A415" s="290">
        <v>225</v>
      </c>
      <c r="B415" s="139"/>
      <c r="C415" s="146">
        <v>7888</v>
      </c>
      <c r="D415" s="150" t="s">
        <v>1375</v>
      </c>
      <c r="E415" s="542"/>
      <c r="F415" s="531"/>
      <c r="G415" s="272"/>
      <c r="H415" s="811"/>
      <c r="I415" s="587">
        <f>F415+G415+H415</f>
        <v>0</v>
      </c>
      <c r="J415" s="243">
        <f>(IF($E415&lt;&gt;0,$J$2,IF($I415&lt;&gt;0,$J$2,"")))</f>
      </c>
      <c r="K415" s="271"/>
      <c r="N415" s="237"/>
      <c r="O415" s="237"/>
      <c r="P415" s="245"/>
      <c r="S415" s="237"/>
      <c r="T415" s="237"/>
      <c r="V415" s="237"/>
      <c r="W415" s="237"/>
      <c r="Y415" s="274"/>
    </row>
    <row r="416" spans="1:23" ht="16.5" thickBot="1">
      <c r="A416" s="290">
        <v>315</v>
      </c>
      <c r="B416" s="164"/>
      <c r="C416" s="214" t="s">
        <v>1581</v>
      </c>
      <c r="D416" s="215" t="s">
        <v>1755</v>
      </c>
      <c r="E416" s="413">
        <f>SUM(E409,E410,E411,E412,E413)</f>
        <v>0</v>
      </c>
      <c r="F416" s="413">
        <f>SUM(F409,F410,F411,F412,F413)</f>
        <v>0</v>
      </c>
      <c r="G416" s="413">
        <f>SUM(G409,G410,G411,G412,G413)</f>
        <v>0</v>
      </c>
      <c r="H416" s="821">
        <f>SUM(H409,H410,H411,H412,H413)</f>
        <v>0</v>
      </c>
      <c r="I416" s="589">
        <f>SUM(I409,I410,I411,I412,I413)</f>
        <v>0</v>
      </c>
      <c r="J416" s="243">
        <v>1</v>
      </c>
      <c r="N416" s="237"/>
      <c r="O416" s="237"/>
      <c r="P416" s="245"/>
      <c r="S416" s="237"/>
      <c r="T416" s="237"/>
      <c r="V416" s="237"/>
      <c r="W416" s="237"/>
    </row>
    <row r="417" spans="1:23" ht="15" customHeight="1">
      <c r="A417" s="290"/>
      <c r="J417" s="243">
        <v>1</v>
      </c>
      <c r="N417" s="237"/>
      <c r="O417" s="237"/>
      <c r="P417" s="245"/>
      <c r="S417" s="237"/>
      <c r="T417" s="237"/>
      <c r="V417" s="237"/>
      <c r="W417" s="237"/>
    </row>
    <row r="418" spans="1:23" ht="15">
      <c r="A418" s="290"/>
      <c r="E418" s="309"/>
      <c r="F418" s="309"/>
      <c r="G418" s="309"/>
      <c r="H418" s="309"/>
      <c r="I418" s="309"/>
      <c r="J418" s="243">
        <v>1</v>
      </c>
      <c r="L418" s="309"/>
      <c r="M418" s="309"/>
      <c r="N418" s="315"/>
      <c r="O418" s="315"/>
      <c r="P418" s="245"/>
      <c r="Q418" s="309"/>
      <c r="R418" s="309"/>
      <c r="S418" s="315"/>
      <c r="T418" s="315"/>
      <c r="U418" s="309"/>
      <c r="V418" s="315"/>
      <c r="W418" s="315"/>
    </row>
    <row r="419" spans="1:23" ht="15">
      <c r="A419" s="290"/>
      <c r="C419" s="249"/>
      <c r="D419" s="250"/>
      <c r="E419" s="309"/>
      <c r="F419" s="309"/>
      <c r="G419" s="309"/>
      <c r="H419" s="309"/>
      <c r="I419" s="309"/>
      <c r="J419" s="243">
        <v>1</v>
      </c>
      <c r="L419" s="309"/>
      <c r="M419" s="309"/>
      <c r="N419" s="315"/>
      <c r="O419" s="315"/>
      <c r="P419" s="245"/>
      <c r="Q419" s="309"/>
      <c r="R419" s="309"/>
      <c r="S419" s="315"/>
      <c r="T419" s="315"/>
      <c r="U419" s="309"/>
      <c r="V419" s="315"/>
      <c r="W419" s="315"/>
    </row>
    <row r="420" spans="1:23" ht="39.75" customHeight="1">
      <c r="A420" s="290"/>
      <c r="B420" s="907" t="str">
        <f>$B$7</f>
        <v>ТРИМЕСЕЧЕН ОТЧЕТ ЗА СРЕДСТВА ОТ ЕВРОПЕЙСКИ СЪЮЗ НА БЕНЕФИЦИЕНТИ НА РАЗПЛАЩАТЕЛНА АГЕНЦИЯ (РА) КЪМ ДФ ЗЕМЕДЕЛИЕ</v>
      </c>
      <c r="C420" s="908"/>
      <c r="D420" s="908"/>
      <c r="E420" s="309"/>
      <c r="F420" s="309"/>
      <c r="G420" s="309"/>
      <c r="H420" s="309"/>
      <c r="I420" s="309"/>
      <c r="J420" s="243">
        <v>1</v>
      </c>
      <c r="L420" s="309"/>
      <c r="M420" s="309"/>
      <c r="N420" s="315"/>
      <c r="O420" s="315"/>
      <c r="P420" s="245"/>
      <c r="Q420" s="309"/>
      <c r="R420" s="309"/>
      <c r="S420" s="315"/>
      <c r="T420" s="315"/>
      <c r="U420" s="309"/>
      <c r="V420" s="315"/>
      <c r="W420" s="315"/>
    </row>
    <row r="421" spans="1:23" ht="15">
      <c r="A421" s="290"/>
      <c r="C421" s="249"/>
      <c r="D421" s="250"/>
      <c r="E421" s="310" t="s">
        <v>1064</v>
      </c>
      <c r="F421" s="310" t="s">
        <v>935</v>
      </c>
      <c r="G421" s="309"/>
      <c r="H421" s="309"/>
      <c r="I421" s="309"/>
      <c r="J421" s="243">
        <v>1</v>
      </c>
      <c r="L421" s="309"/>
      <c r="M421" s="309"/>
      <c r="N421" s="315"/>
      <c r="O421" s="315"/>
      <c r="P421" s="245"/>
      <c r="Q421" s="309"/>
      <c r="R421" s="309"/>
      <c r="S421" s="315"/>
      <c r="T421" s="315"/>
      <c r="U421" s="309"/>
      <c r="V421" s="315"/>
      <c r="W421" s="315"/>
    </row>
    <row r="422" spans="1:23" ht="38.25" customHeight="1">
      <c r="A422" s="290"/>
      <c r="B422" s="909">
        <f>$B$9</f>
        <v>0</v>
      </c>
      <c r="C422" s="908"/>
      <c r="D422" s="908"/>
      <c r="E422" s="311">
        <f>$E$9</f>
        <v>41640</v>
      </c>
      <c r="F422" s="312">
        <f>$F$9</f>
        <v>42004</v>
      </c>
      <c r="G422" s="309"/>
      <c r="H422" s="309"/>
      <c r="I422" s="309"/>
      <c r="J422" s="243">
        <v>1</v>
      </c>
      <c r="L422" s="309"/>
      <c r="M422" s="309"/>
      <c r="N422" s="315"/>
      <c r="O422" s="315"/>
      <c r="P422" s="245"/>
      <c r="Q422" s="309"/>
      <c r="R422" s="309"/>
      <c r="S422" s="315"/>
      <c r="T422" s="315"/>
      <c r="U422" s="309"/>
      <c r="V422" s="315"/>
      <c r="W422" s="315"/>
    </row>
    <row r="423" spans="1:23" ht="15">
      <c r="A423" s="290"/>
      <c r="B423" s="253" t="str">
        <f>$B$10</f>
        <v>(наименование на разпоредителя с бюджет)</v>
      </c>
      <c r="E423" s="309"/>
      <c r="F423" s="313">
        <f>$F$10</f>
        <v>0</v>
      </c>
      <c r="G423" s="309"/>
      <c r="H423" s="309"/>
      <c r="I423" s="309"/>
      <c r="J423" s="243">
        <v>1</v>
      </c>
      <c r="L423" s="309"/>
      <c r="M423" s="309"/>
      <c r="N423" s="315"/>
      <c r="O423" s="315"/>
      <c r="P423" s="245"/>
      <c r="Q423" s="309"/>
      <c r="R423" s="309"/>
      <c r="S423" s="315"/>
      <c r="T423" s="315"/>
      <c r="U423" s="309"/>
      <c r="V423" s="315"/>
      <c r="W423" s="315"/>
    </row>
    <row r="424" spans="1:23" ht="15.75" thickBot="1">
      <c r="A424" s="290"/>
      <c r="B424" s="253"/>
      <c r="E424" s="314"/>
      <c r="F424" s="309"/>
      <c r="G424" s="309"/>
      <c r="H424" s="309"/>
      <c r="I424" s="309"/>
      <c r="J424" s="243">
        <v>1</v>
      </c>
      <c r="L424" s="309"/>
      <c r="M424" s="309"/>
      <c r="N424" s="315"/>
      <c r="O424" s="315"/>
      <c r="P424" s="245"/>
      <c r="Q424" s="309"/>
      <c r="R424" s="309"/>
      <c r="S424" s="315"/>
      <c r="T424" s="315"/>
      <c r="U424" s="309"/>
      <c r="V424" s="315"/>
      <c r="W424" s="315"/>
    </row>
    <row r="425" spans="1:23" ht="39.75" customHeight="1" thickBot="1" thickTop="1">
      <c r="A425" s="290"/>
      <c r="B425" s="909" t="str">
        <f>$B$12</f>
        <v>ОБЩИНА ПЛОВДИВ</v>
      </c>
      <c r="C425" s="908"/>
      <c r="D425" s="908"/>
      <c r="E425" s="309" t="s">
        <v>1065</v>
      </c>
      <c r="F425" s="316" t="str">
        <f>$F$12</f>
        <v>6609</v>
      </c>
      <c r="G425" s="309"/>
      <c r="H425" s="309"/>
      <c r="I425" s="309"/>
      <c r="J425" s="243">
        <v>1</v>
      </c>
      <c r="L425" s="309"/>
      <c r="M425" s="309"/>
      <c r="N425" s="315"/>
      <c r="O425" s="315"/>
      <c r="P425" s="245"/>
      <c r="Q425" s="309"/>
      <c r="R425" s="309"/>
      <c r="S425" s="315"/>
      <c r="T425" s="315"/>
      <c r="U425" s="309"/>
      <c r="V425" s="315"/>
      <c r="W425" s="315"/>
    </row>
    <row r="426" spans="1:23" ht="16.5" thickBot="1" thickTop="1">
      <c r="A426" s="290"/>
      <c r="B426" s="253" t="str">
        <f>$B$13</f>
        <v>(наименование на първостепенния разпоредител с бюджет)</v>
      </c>
      <c r="E426" s="314" t="s">
        <v>1066</v>
      </c>
      <c r="F426" s="309"/>
      <c r="G426" s="309"/>
      <c r="H426" s="309"/>
      <c r="I426" s="309"/>
      <c r="J426" s="243">
        <v>1</v>
      </c>
      <c r="L426" s="309"/>
      <c r="M426" s="309"/>
      <c r="N426" s="315"/>
      <c r="O426" s="315"/>
      <c r="P426" s="245"/>
      <c r="Q426" s="309"/>
      <c r="R426" s="309"/>
      <c r="S426" s="315"/>
      <c r="T426" s="315"/>
      <c r="U426" s="309"/>
      <c r="V426" s="315"/>
      <c r="W426" s="315"/>
    </row>
    <row r="427" spans="1:23" ht="19.5" thickBot="1" thickTop="1">
      <c r="A427" s="290"/>
      <c r="B427" s="253"/>
      <c r="D427" s="519" t="str">
        <f>$D$17</f>
        <v>Код на сметка :</v>
      </c>
      <c r="E427" s="316">
        <f>$E$17</f>
        <v>42</v>
      </c>
      <c r="F427" s="308"/>
      <c r="G427" s="308"/>
      <c r="H427" s="308"/>
      <c r="I427" s="308"/>
      <c r="J427" s="243">
        <v>1</v>
      </c>
      <c r="N427" s="237"/>
      <c r="O427" s="237"/>
      <c r="P427" s="245"/>
      <c r="S427" s="237"/>
      <c r="T427" s="237"/>
      <c r="V427" s="237"/>
      <c r="W427" s="237"/>
    </row>
    <row r="428" spans="1:23" ht="16.5" thickBot="1" thickTop="1">
      <c r="A428" s="290"/>
      <c r="C428" s="249"/>
      <c r="D428" s="250"/>
      <c r="E428" s="309"/>
      <c r="F428" s="314"/>
      <c r="G428" s="314"/>
      <c r="H428" s="314"/>
      <c r="I428" s="314" t="s">
        <v>1067</v>
      </c>
      <c r="J428" s="243">
        <v>1</v>
      </c>
      <c r="N428" s="237"/>
      <c r="O428" s="237"/>
      <c r="P428" s="245"/>
      <c r="S428" s="237"/>
      <c r="T428" s="237"/>
      <c r="V428" s="237"/>
      <c r="W428" s="237"/>
    </row>
    <row r="429" spans="1:23" ht="16.5" customHeight="1" thickBot="1">
      <c r="A429" s="290"/>
      <c r="B429" s="420"/>
      <c r="C429" s="421"/>
      <c r="D429" s="754" t="s">
        <v>1839</v>
      </c>
      <c r="E429" s="833" t="s">
        <v>221</v>
      </c>
      <c r="F429" s="901" t="s">
        <v>1069</v>
      </c>
      <c r="G429" s="902"/>
      <c r="H429" s="903" t="s">
        <v>1069</v>
      </c>
      <c r="I429" s="904" t="s">
        <v>1069</v>
      </c>
      <c r="J429" s="243">
        <v>1</v>
      </c>
      <c r="N429" s="237"/>
      <c r="O429" s="237"/>
      <c r="P429" s="245"/>
      <c r="S429" s="237"/>
      <c r="T429" s="237"/>
      <c r="V429" s="237"/>
      <c r="W429" s="237"/>
    </row>
    <row r="430" spans="1:23" ht="32.25" thickBot="1">
      <c r="A430" s="290"/>
      <c r="B430" s="422"/>
      <c r="C430" s="422"/>
      <c r="D430" s="327" t="s">
        <v>1757</v>
      </c>
      <c r="E430" s="827">
        <f>+E20</f>
        <v>2014</v>
      </c>
      <c r="F430" s="464" t="str">
        <f>+F20</f>
        <v>държавни дейности</v>
      </c>
      <c r="G430" s="464" t="str">
        <f>+G20</f>
        <v>местни дейности</v>
      </c>
      <c r="H430" s="464" t="str">
        <f>+H20</f>
        <v>дофинансиране</v>
      </c>
      <c r="I430" s="827" t="str">
        <f>+I20</f>
        <v>Общо</v>
      </c>
      <c r="J430" s="243">
        <v>1</v>
      </c>
      <c r="N430" s="237"/>
      <c r="O430" s="237"/>
      <c r="P430" s="245"/>
      <c r="S430" s="237"/>
      <c r="T430" s="237"/>
      <c r="V430" s="237"/>
      <c r="W430" s="237"/>
    </row>
    <row r="431" spans="1:23" ht="18.75" thickBot="1">
      <c r="A431" s="290"/>
      <c r="B431" s="423"/>
      <c r="C431" s="267"/>
      <c r="D431" s="424" t="s">
        <v>1758</v>
      </c>
      <c r="E431" s="331" t="s">
        <v>297</v>
      </c>
      <c r="F431" s="331" t="s">
        <v>298</v>
      </c>
      <c r="G431" s="331" t="s">
        <v>1398</v>
      </c>
      <c r="H431" s="331" t="s">
        <v>1399</v>
      </c>
      <c r="I431" s="596" t="s">
        <v>1357</v>
      </c>
      <c r="J431" s="243">
        <v>1</v>
      </c>
      <c r="N431" s="237"/>
      <c r="O431" s="237"/>
      <c r="P431" s="245"/>
      <c r="S431" s="237"/>
      <c r="T431" s="237"/>
      <c r="V431" s="237"/>
      <c r="W431" s="237"/>
    </row>
    <row r="432" spans="1:23" ht="15.75" thickBot="1">
      <c r="A432" s="290"/>
      <c r="B432" s="402"/>
      <c r="C432" s="425"/>
      <c r="D432" s="426" t="s">
        <v>1581</v>
      </c>
      <c r="E432" s="403">
        <f>+E163-E292+E406+E416</f>
        <v>0</v>
      </c>
      <c r="F432" s="403">
        <f>+F163-F292+F406+F416</f>
        <v>0</v>
      </c>
      <c r="G432" s="403">
        <f>+G163-G292+G406+G416</f>
        <v>0</v>
      </c>
      <c r="H432" s="403">
        <f>+H163-H292+H406+H416</f>
        <v>0</v>
      </c>
      <c r="I432" s="403">
        <f>+I163-I292+I406+I416</f>
        <v>0</v>
      </c>
      <c r="J432" s="243">
        <v>1</v>
      </c>
      <c r="N432" s="237"/>
      <c r="O432" s="237"/>
      <c r="P432" s="245"/>
      <c r="S432" s="237"/>
      <c r="T432" s="237"/>
      <c r="V432" s="237"/>
      <c r="W432" s="237"/>
    </row>
    <row r="433" spans="1:23" ht="15">
      <c r="A433" s="290"/>
      <c r="B433" s="249"/>
      <c r="C433" s="427"/>
      <c r="D433" s="428"/>
      <c r="E433" s="429"/>
      <c r="F433" s="429"/>
      <c r="G433" s="429"/>
      <c r="H433" s="429"/>
      <c r="I433" s="429"/>
      <c r="J433" s="243">
        <v>1</v>
      </c>
      <c r="N433" s="237"/>
      <c r="O433" s="237"/>
      <c r="P433" s="245"/>
      <c r="S433" s="237"/>
      <c r="T433" s="237"/>
      <c r="V433" s="237"/>
      <c r="W433" s="237"/>
    </row>
    <row r="434" spans="1:23" ht="15">
      <c r="A434" s="290"/>
      <c r="E434" s="309"/>
      <c r="F434" s="309"/>
      <c r="G434" s="309"/>
      <c r="H434" s="309"/>
      <c r="I434" s="309"/>
      <c r="J434" s="243">
        <v>1</v>
      </c>
      <c r="N434" s="237"/>
      <c r="O434" s="237"/>
      <c r="P434" s="245"/>
      <c r="S434" s="237"/>
      <c r="T434" s="237"/>
      <c r="V434" s="237"/>
      <c r="W434" s="237"/>
    </row>
    <row r="435" spans="1:23" ht="15">
      <c r="A435" s="290"/>
      <c r="C435" s="249"/>
      <c r="D435" s="250"/>
      <c r="E435" s="309"/>
      <c r="F435" s="309"/>
      <c r="G435" s="309"/>
      <c r="H435" s="309"/>
      <c r="I435" s="309"/>
      <c r="J435" s="243">
        <v>1</v>
      </c>
      <c r="N435" s="237"/>
      <c r="O435" s="237"/>
      <c r="P435" s="245"/>
      <c r="S435" s="237"/>
      <c r="T435" s="237"/>
      <c r="V435" s="237"/>
      <c r="W435" s="237"/>
    </row>
    <row r="436" spans="1:23" ht="39" customHeight="1">
      <c r="A436" s="290"/>
      <c r="B436" s="907" t="str">
        <f>$B$7</f>
        <v>ТРИМЕСЕЧЕН ОТЧЕТ ЗА СРЕДСТВА ОТ ЕВРОПЕЙСКИ СЪЮЗ НА БЕНЕФИЦИЕНТИ НА РАЗПЛАЩАТЕЛНА АГЕНЦИЯ (РА) КЪМ ДФ ЗЕМЕДЕЛИЕ</v>
      </c>
      <c r="C436" s="908"/>
      <c r="D436" s="908"/>
      <c r="E436" s="309"/>
      <c r="F436" s="309"/>
      <c r="G436" s="309"/>
      <c r="H436" s="309"/>
      <c r="I436" s="309"/>
      <c r="J436" s="243">
        <v>1</v>
      </c>
      <c r="L436" s="309"/>
      <c r="M436" s="309"/>
      <c r="N436" s="315"/>
      <c r="O436" s="315"/>
      <c r="P436" s="245"/>
      <c r="Q436" s="309"/>
      <c r="R436" s="309"/>
      <c r="S436" s="315"/>
      <c r="T436" s="315"/>
      <c r="U436" s="309"/>
      <c r="V436" s="315"/>
      <c r="W436" s="315"/>
    </row>
    <row r="437" spans="1:23" ht="15">
      <c r="A437" s="290"/>
      <c r="C437" s="249"/>
      <c r="D437" s="250"/>
      <c r="E437" s="310" t="s">
        <v>1064</v>
      </c>
      <c r="F437" s="310" t="s">
        <v>935</v>
      </c>
      <c r="G437" s="309"/>
      <c r="H437" s="309"/>
      <c r="I437" s="309"/>
      <c r="J437" s="243">
        <v>1</v>
      </c>
      <c r="L437" s="309"/>
      <c r="M437" s="309"/>
      <c r="N437" s="315"/>
      <c r="O437" s="315"/>
      <c r="P437" s="245"/>
      <c r="Q437" s="309"/>
      <c r="R437" s="309"/>
      <c r="S437" s="315"/>
      <c r="T437" s="315"/>
      <c r="U437" s="309"/>
      <c r="V437" s="315"/>
      <c r="W437" s="315"/>
    </row>
    <row r="438" spans="1:23" ht="38.25" customHeight="1">
      <c r="A438" s="290"/>
      <c r="B438" s="909">
        <f>$B$9</f>
        <v>0</v>
      </c>
      <c r="C438" s="908"/>
      <c r="D438" s="908"/>
      <c r="E438" s="311">
        <f>$E$9</f>
        <v>41640</v>
      </c>
      <c r="F438" s="312">
        <f>$F$9</f>
        <v>42004</v>
      </c>
      <c r="G438" s="309"/>
      <c r="H438" s="309"/>
      <c r="I438" s="309"/>
      <c r="J438" s="243">
        <v>1</v>
      </c>
      <c r="L438" s="309"/>
      <c r="M438" s="309"/>
      <c r="N438" s="315"/>
      <c r="O438" s="315"/>
      <c r="P438" s="245"/>
      <c r="Q438" s="309"/>
      <c r="R438" s="309"/>
      <c r="S438" s="315"/>
      <c r="T438" s="315"/>
      <c r="U438" s="309"/>
      <c r="V438" s="315"/>
      <c r="W438" s="315"/>
    </row>
    <row r="439" spans="1:23" ht="15">
      <c r="A439" s="290"/>
      <c r="B439" s="253" t="str">
        <f>$B$10</f>
        <v>(наименование на разпоредителя с бюджет)</v>
      </c>
      <c r="E439" s="309"/>
      <c r="F439" s="313">
        <f>$F$10</f>
        <v>0</v>
      </c>
      <c r="G439" s="309"/>
      <c r="H439" s="309"/>
      <c r="I439" s="309"/>
      <c r="J439" s="243">
        <v>1</v>
      </c>
      <c r="L439" s="309"/>
      <c r="M439" s="309"/>
      <c r="N439" s="315"/>
      <c r="O439" s="315"/>
      <c r="P439" s="245"/>
      <c r="Q439" s="309"/>
      <c r="R439" s="309"/>
      <c r="S439" s="315"/>
      <c r="T439" s="315"/>
      <c r="U439" s="309"/>
      <c r="V439" s="315"/>
      <c r="W439" s="315"/>
    </row>
    <row r="440" spans="1:23" ht="15.75" thickBot="1">
      <c r="A440" s="290"/>
      <c r="B440" s="253"/>
      <c r="E440" s="314"/>
      <c r="F440" s="309"/>
      <c r="G440" s="309"/>
      <c r="H440" s="309"/>
      <c r="I440" s="309"/>
      <c r="J440" s="243">
        <v>1</v>
      </c>
      <c r="L440" s="309"/>
      <c r="M440" s="309"/>
      <c r="N440" s="315"/>
      <c r="O440" s="315"/>
      <c r="P440" s="245"/>
      <c r="Q440" s="309"/>
      <c r="R440" s="309"/>
      <c r="S440" s="315"/>
      <c r="T440" s="315"/>
      <c r="U440" s="309"/>
      <c r="V440" s="315"/>
      <c r="W440" s="315"/>
    </row>
    <row r="441" spans="1:23" ht="38.25" customHeight="1" thickBot="1" thickTop="1">
      <c r="A441" s="290"/>
      <c r="B441" s="909" t="str">
        <f>$B$12</f>
        <v>ОБЩИНА ПЛОВДИВ</v>
      </c>
      <c r="C441" s="908"/>
      <c r="D441" s="908"/>
      <c r="E441" s="309" t="s">
        <v>1065</v>
      </c>
      <c r="F441" s="316" t="str">
        <f>$F$12</f>
        <v>6609</v>
      </c>
      <c r="G441" s="309"/>
      <c r="H441" s="309"/>
      <c r="I441" s="309"/>
      <c r="J441" s="243">
        <v>1</v>
      </c>
      <c r="L441" s="309"/>
      <c r="M441" s="309"/>
      <c r="N441" s="315"/>
      <c r="O441" s="315"/>
      <c r="P441" s="245"/>
      <c r="Q441" s="309"/>
      <c r="R441" s="309"/>
      <c r="S441" s="315"/>
      <c r="T441" s="315"/>
      <c r="U441" s="309"/>
      <c r="V441" s="315"/>
      <c r="W441" s="315"/>
    </row>
    <row r="442" spans="1:23" ht="16.5" thickBot="1" thickTop="1">
      <c r="A442" s="290"/>
      <c r="B442" s="253" t="str">
        <f>$B$13</f>
        <v>(наименование на първостепенния разпоредител с бюджет)</v>
      </c>
      <c r="E442" s="314" t="s">
        <v>1066</v>
      </c>
      <c r="F442" s="309"/>
      <c r="G442" s="309"/>
      <c r="H442" s="309"/>
      <c r="I442" s="309"/>
      <c r="J442" s="243">
        <v>1</v>
      </c>
      <c r="L442" s="309"/>
      <c r="M442" s="309"/>
      <c r="N442" s="315"/>
      <c r="O442" s="315"/>
      <c r="P442" s="245"/>
      <c r="Q442" s="309"/>
      <c r="R442" s="309"/>
      <c r="S442" s="315"/>
      <c r="T442" s="315"/>
      <c r="U442" s="309"/>
      <c r="V442" s="315"/>
      <c r="W442" s="315"/>
    </row>
    <row r="443" spans="1:23" ht="19.5" thickBot="1" thickTop="1">
      <c r="A443" s="290"/>
      <c r="B443" s="253"/>
      <c r="D443" s="519" t="str">
        <f>$D$17</f>
        <v>Код на сметка :</v>
      </c>
      <c r="E443" s="316">
        <f>$E$17</f>
        <v>42</v>
      </c>
      <c r="F443" s="308"/>
      <c r="G443" s="308"/>
      <c r="H443" s="308"/>
      <c r="I443" s="308"/>
      <c r="J443" s="243">
        <v>1</v>
      </c>
      <c r="N443" s="237"/>
      <c r="O443" s="237"/>
      <c r="S443" s="237"/>
      <c r="T443" s="237"/>
      <c r="V443" s="237"/>
      <c r="W443" s="237"/>
    </row>
    <row r="444" spans="1:23" ht="16.5" thickBot="1" thickTop="1">
      <c r="A444" s="290"/>
      <c r="C444" s="249"/>
      <c r="D444" s="250"/>
      <c r="E444" s="309"/>
      <c r="F444" s="314"/>
      <c r="G444" s="314"/>
      <c r="H444" s="314"/>
      <c r="I444" s="314" t="s">
        <v>1067</v>
      </c>
      <c r="J444" s="243">
        <v>1</v>
      </c>
      <c r="N444" s="237"/>
      <c r="O444" s="237"/>
      <c r="S444" s="237"/>
      <c r="T444" s="237"/>
      <c r="V444" s="237"/>
      <c r="W444" s="237"/>
    </row>
    <row r="445" spans="1:23" ht="19.5" customHeight="1" thickBot="1">
      <c r="A445" s="290"/>
      <c r="B445" s="430"/>
      <c r="C445" s="430"/>
      <c r="D445" s="750" t="s">
        <v>1352</v>
      </c>
      <c r="E445" s="833" t="s">
        <v>221</v>
      </c>
      <c r="F445" s="901" t="s">
        <v>1069</v>
      </c>
      <c r="G445" s="902"/>
      <c r="H445" s="903" t="s">
        <v>1069</v>
      </c>
      <c r="I445" s="904" t="s">
        <v>1069</v>
      </c>
      <c r="J445" s="243">
        <v>1</v>
      </c>
      <c r="N445" s="237"/>
      <c r="O445" s="237"/>
      <c r="S445" s="237"/>
      <c r="T445" s="237"/>
      <c r="V445" s="237"/>
      <c r="W445" s="237"/>
    </row>
    <row r="446" spans="1:23" ht="60" customHeight="1" thickBot="1">
      <c r="A446" s="290"/>
      <c r="B446" s="204" t="s">
        <v>140</v>
      </c>
      <c r="C446" s="205" t="s">
        <v>1070</v>
      </c>
      <c r="D446" s="137" t="s">
        <v>1326</v>
      </c>
      <c r="E446" s="827">
        <f>+E20</f>
        <v>2014</v>
      </c>
      <c r="F446" s="464" t="str">
        <f>+F20</f>
        <v>държавни дейности</v>
      </c>
      <c r="G446" s="464" t="str">
        <f>+G20</f>
        <v>местни дейности</v>
      </c>
      <c r="H446" s="464" t="str">
        <f>+H20</f>
        <v>дофинансиране</v>
      </c>
      <c r="I446" s="827" t="str">
        <f>+I20</f>
        <v>Общо</v>
      </c>
      <c r="J446" s="243">
        <v>1</v>
      </c>
      <c r="N446" s="237"/>
      <c r="O446" s="237"/>
      <c r="S446" s="237"/>
      <c r="T446" s="237"/>
      <c r="V446" s="237"/>
      <c r="W446" s="237"/>
    </row>
    <row r="447" spans="1:23" ht="18.75" thickBot="1">
      <c r="A447" s="290">
        <v>1</v>
      </c>
      <c r="B447" s="753"/>
      <c r="C447" s="753"/>
      <c r="D447" s="330" t="s">
        <v>1353</v>
      </c>
      <c r="E447" s="331" t="s">
        <v>297</v>
      </c>
      <c r="F447" s="331" t="s">
        <v>298</v>
      </c>
      <c r="G447" s="331" t="s">
        <v>1398</v>
      </c>
      <c r="H447" s="815" t="s">
        <v>1399</v>
      </c>
      <c r="I447" s="596" t="s">
        <v>1357</v>
      </c>
      <c r="J447" s="243">
        <v>1</v>
      </c>
      <c r="N447" s="237"/>
      <c r="O447" s="237"/>
      <c r="S447" s="237"/>
      <c r="T447" s="237"/>
      <c r="V447" s="237"/>
      <c r="W447" s="237"/>
    </row>
    <row r="448" spans="1:25" s="274" customFormat="1" ht="18.75" customHeight="1">
      <c r="A448" s="289">
        <v>5</v>
      </c>
      <c r="B448" s="167">
        <v>7000</v>
      </c>
      <c r="C448" s="933" t="s">
        <v>1759</v>
      </c>
      <c r="D448" s="934"/>
      <c r="E448" s="558">
        <f>SUM(E449:E451)</f>
        <v>0</v>
      </c>
      <c r="F448" s="571">
        <f>SUM(F449:F451)</f>
        <v>0</v>
      </c>
      <c r="G448" s="432">
        <f>SUM(G449:G451)</f>
        <v>0</v>
      </c>
      <c r="H448" s="823">
        <f>SUM(H449:H451)</f>
        <v>0</v>
      </c>
      <c r="I448" s="489">
        <f>SUM(I449:I451)</f>
        <v>0</v>
      </c>
      <c r="J448" s="243">
        <f aca="true" t="shared" si="98" ref="J448:J511">(IF($E448&lt;&gt;0,$J$2,IF($I448&lt;&gt;0,$J$2,"")))</f>
      </c>
      <c r="K448" s="271"/>
      <c r="P448" s="433"/>
      <c r="Y448" s="237"/>
    </row>
    <row r="449" spans="1:23" ht="31.5">
      <c r="A449" s="290">
        <v>10</v>
      </c>
      <c r="B449" s="182"/>
      <c r="C449" s="148">
        <v>7001</v>
      </c>
      <c r="D449" s="172" t="s">
        <v>1336</v>
      </c>
      <c r="E449" s="528"/>
      <c r="F449" s="531"/>
      <c r="G449" s="272"/>
      <c r="H449" s="811"/>
      <c r="I449" s="587">
        <f>F449+G449+H449</f>
        <v>0</v>
      </c>
      <c r="J449" s="243">
        <f t="shared" si="98"/>
      </c>
      <c r="K449" s="271"/>
      <c r="N449" s="237"/>
      <c r="O449" s="237"/>
      <c r="S449" s="237"/>
      <c r="T449" s="237"/>
      <c r="V449" s="237"/>
      <c r="W449" s="237"/>
    </row>
    <row r="450" spans="1:25" ht="15.75">
      <c r="A450" s="291">
        <v>20</v>
      </c>
      <c r="B450" s="182"/>
      <c r="C450" s="140">
        <v>7003</v>
      </c>
      <c r="D450" s="149" t="s">
        <v>1760</v>
      </c>
      <c r="E450" s="528"/>
      <c r="F450" s="531"/>
      <c r="G450" s="272"/>
      <c r="H450" s="811"/>
      <c r="I450" s="587">
        <f>F450+G450+H450</f>
        <v>0</v>
      </c>
      <c r="J450" s="243">
        <f t="shared" si="98"/>
      </c>
      <c r="K450" s="271"/>
      <c r="N450" s="237"/>
      <c r="O450" s="237"/>
      <c r="S450" s="237"/>
      <c r="T450" s="237"/>
      <c r="V450" s="237"/>
      <c r="W450" s="237"/>
      <c r="Y450" s="274"/>
    </row>
    <row r="451" spans="1:23" ht="31.5">
      <c r="A451" s="291">
        <v>25</v>
      </c>
      <c r="B451" s="182"/>
      <c r="C451" s="146">
        <v>7010</v>
      </c>
      <c r="D451" s="152" t="s">
        <v>1761</v>
      </c>
      <c r="E451" s="528"/>
      <c r="F451" s="531"/>
      <c r="G451" s="272"/>
      <c r="H451" s="811"/>
      <c r="I451" s="587">
        <f>F451+G451+H451</f>
        <v>0</v>
      </c>
      <c r="J451" s="243">
        <f t="shared" si="98"/>
      </c>
      <c r="K451" s="271"/>
      <c r="N451" s="237"/>
      <c r="O451" s="237"/>
      <c r="S451" s="237"/>
      <c r="T451" s="237"/>
      <c r="V451" s="237"/>
      <c r="W451" s="237"/>
    </row>
    <row r="452" spans="1:25" s="274" customFormat="1" ht="15.75">
      <c r="A452" s="289">
        <v>30</v>
      </c>
      <c r="B452" s="143">
        <v>7100</v>
      </c>
      <c r="C452" s="917" t="s">
        <v>1762</v>
      </c>
      <c r="D452" s="917"/>
      <c r="E452" s="559">
        <f>+E453+E454</f>
        <v>0</v>
      </c>
      <c r="F452" s="556">
        <f>+F453+F454</f>
        <v>0</v>
      </c>
      <c r="G452" s="410">
        <f>+G453+G454</f>
        <v>0</v>
      </c>
      <c r="H452" s="818">
        <f>+H453+H454</f>
        <v>0</v>
      </c>
      <c r="I452" s="410">
        <f>+I453+I454</f>
        <v>0</v>
      </c>
      <c r="J452" s="243">
        <f t="shared" si="98"/>
      </c>
      <c r="K452" s="271"/>
      <c r="P452" s="433"/>
      <c r="Y452" s="237"/>
    </row>
    <row r="453" spans="1:23" ht="15.75">
      <c r="A453" s="290">
        <v>35</v>
      </c>
      <c r="B453" s="182"/>
      <c r="C453" s="148">
        <v>7101</v>
      </c>
      <c r="D453" s="183" t="s">
        <v>1763</v>
      </c>
      <c r="E453" s="528"/>
      <c r="F453" s="531"/>
      <c r="G453" s="272"/>
      <c r="H453" s="811"/>
      <c r="I453" s="587">
        <f>F453+G453+H453</f>
        <v>0</v>
      </c>
      <c r="J453" s="243">
        <f t="shared" si="98"/>
      </c>
      <c r="K453" s="271"/>
      <c r="N453" s="237"/>
      <c r="O453" s="237"/>
      <c r="S453" s="237"/>
      <c r="T453" s="237"/>
      <c r="V453" s="237"/>
      <c r="W453" s="237"/>
    </row>
    <row r="454" spans="1:25" ht="15.75">
      <c r="A454" s="290">
        <v>40</v>
      </c>
      <c r="B454" s="182"/>
      <c r="C454" s="146">
        <v>7102</v>
      </c>
      <c r="D454" s="152" t="s">
        <v>1764</v>
      </c>
      <c r="E454" s="528"/>
      <c r="F454" s="531"/>
      <c r="G454" s="272"/>
      <c r="H454" s="811"/>
      <c r="I454" s="587">
        <f>F454+G454+H454</f>
        <v>0</v>
      </c>
      <c r="J454" s="243">
        <f t="shared" si="98"/>
      </c>
      <c r="K454" s="271"/>
      <c r="N454" s="237"/>
      <c r="O454" s="237"/>
      <c r="S454" s="237"/>
      <c r="T454" s="237"/>
      <c r="V454" s="237"/>
      <c r="W454" s="237"/>
      <c r="Y454" s="274"/>
    </row>
    <row r="455" spans="1:25" s="274" customFormat="1" ht="15.75">
      <c r="A455" s="289">
        <v>45</v>
      </c>
      <c r="B455" s="143">
        <v>7200</v>
      </c>
      <c r="C455" s="917" t="s">
        <v>1765</v>
      </c>
      <c r="D455" s="917"/>
      <c r="E455" s="559">
        <f>+E456+E457</f>
        <v>0</v>
      </c>
      <c r="F455" s="556">
        <f>+F456+F457</f>
        <v>0</v>
      </c>
      <c r="G455" s="410">
        <f>+G456+G457</f>
        <v>0</v>
      </c>
      <c r="H455" s="818">
        <f>+H456+H457</f>
        <v>0</v>
      </c>
      <c r="I455" s="410">
        <f>+I456+I457</f>
        <v>0</v>
      </c>
      <c r="J455" s="243">
        <f t="shared" si="98"/>
      </c>
      <c r="K455" s="271"/>
      <c r="P455" s="433"/>
      <c r="Y455" s="237"/>
    </row>
    <row r="456" spans="1:23" ht="15.75">
      <c r="A456" s="290">
        <v>50</v>
      </c>
      <c r="B456" s="182"/>
      <c r="C456" s="148">
        <v>7201</v>
      </c>
      <c r="D456" s="183" t="s">
        <v>1766</v>
      </c>
      <c r="E456" s="528"/>
      <c r="F456" s="531"/>
      <c r="G456" s="272"/>
      <c r="H456" s="811"/>
      <c r="I456" s="587">
        <f>F456+G456+H456</f>
        <v>0</v>
      </c>
      <c r="J456" s="243">
        <f t="shared" si="98"/>
      </c>
      <c r="K456" s="271"/>
      <c r="N456" s="237"/>
      <c r="O456" s="237"/>
      <c r="S456" s="237"/>
      <c r="T456" s="237"/>
      <c r="V456" s="237"/>
      <c r="W456" s="237"/>
    </row>
    <row r="457" spans="1:25" ht="15.75">
      <c r="A457" s="290">
        <v>55</v>
      </c>
      <c r="B457" s="182"/>
      <c r="C457" s="146">
        <v>7202</v>
      </c>
      <c r="D457" s="152" t="s">
        <v>1767</v>
      </c>
      <c r="E457" s="528"/>
      <c r="F457" s="531"/>
      <c r="G457" s="272"/>
      <c r="H457" s="811"/>
      <c r="I457" s="587">
        <f>F457+G457+H457</f>
        <v>0</v>
      </c>
      <c r="J457" s="243">
        <f t="shared" si="98"/>
      </c>
      <c r="K457" s="271"/>
      <c r="N457" s="237"/>
      <c r="O457" s="237"/>
      <c r="S457" s="237"/>
      <c r="T457" s="237"/>
      <c r="V457" s="237"/>
      <c r="W457" s="237"/>
      <c r="Y457" s="274"/>
    </row>
    <row r="458" spans="1:25" s="274" customFormat="1" ht="15.75">
      <c r="A458" s="289">
        <v>60</v>
      </c>
      <c r="B458" s="143">
        <v>7300</v>
      </c>
      <c r="C458" s="922" t="s">
        <v>1768</v>
      </c>
      <c r="D458" s="906"/>
      <c r="E458" s="559">
        <f>SUM(E459:E464)</f>
        <v>0</v>
      </c>
      <c r="F458" s="556">
        <f>SUM(F459:F464)</f>
        <v>0</v>
      </c>
      <c r="G458" s="410">
        <f>SUM(G459:G464)</f>
        <v>0</v>
      </c>
      <c r="H458" s="818">
        <f>SUM(H459:H464)</f>
        <v>0</v>
      </c>
      <c r="I458" s="410">
        <f>SUM(I459:I464)</f>
        <v>0</v>
      </c>
      <c r="J458" s="243">
        <f t="shared" si="98"/>
      </c>
      <c r="K458" s="271"/>
      <c r="P458" s="433"/>
      <c r="Y458" s="237"/>
    </row>
    <row r="459" spans="1:23" ht="15.75">
      <c r="A459" s="290">
        <v>65</v>
      </c>
      <c r="B459" s="139"/>
      <c r="C459" s="148">
        <v>7320</v>
      </c>
      <c r="D459" s="360" t="s">
        <v>1769</v>
      </c>
      <c r="E459" s="560"/>
      <c r="F459" s="557"/>
      <c r="G459" s="412"/>
      <c r="H459" s="819"/>
      <c r="I459" s="587">
        <f aca="true" t="shared" si="99" ref="I459:I464">F459+G459+H459</f>
        <v>0</v>
      </c>
      <c r="J459" s="243">
        <f t="shared" si="98"/>
      </c>
      <c r="K459" s="271"/>
      <c r="N459" s="237"/>
      <c r="O459" s="237"/>
      <c r="S459" s="237"/>
      <c r="T459" s="237"/>
      <c r="V459" s="237"/>
      <c r="W459" s="237"/>
    </row>
    <row r="460" spans="1:25" ht="31.5">
      <c r="A460" s="290">
        <v>85</v>
      </c>
      <c r="B460" s="139"/>
      <c r="C460" s="177">
        <v>7369</v>
      </c>
      <c r="D460" s="361" t="s">
        <v>1770</v>
      </c>
      <c r="E460" s="560"/>
      <c r="F460" s="557"/>
      <c r="G460" s="412"/>
      <c r="H460" s="819"/>
      <c r="I460" s="587">
        <f t="shared" si="99"/>
        <v>0</v>
      </c>
      <c r="J460" s="243">
        <f t="shared" si="98"/>
      </c>
      <c r="K460" s="271"/>
      <c r="N460" s="237"/>
      <c r="O460" s="237"/>
      <c r="S460" s="237"/>
      <c r="T460" s="237"/>
      <c r="V460" s="237"/>
      <c r="W460" s="237"/>
      <c r="Y460" s="274"/>
    </row>
    <row r="461" spans="1:23" ht="31.5">
      <c r="A461" s="290">
        <v>90</v>
      </c>
      <c r="B461" s="139"/>
      <c r="C461" s="175">
        <v>7370</v>
      </c>
      <c r="D461" s="362" t="s">
        <v>1771</v>
      </c>
      <c r="E461" s="560"/>
      <c r="F461" s="557"/>
      <c r="G461" s="412"/>
      <c r="H461" s="819"/>
      <c r="I461" s="587">
        <f t="shared" si="99"/>
        <v>0</v>
      </c>
      <c r="J461" s="243">
        <f t="shared" si="98"/>
      </c>
      <c r="K461" s="271"/>
      <c r="N461" s="237"/>
      <c r="O461" s="237"/>
      <c r="S461" s="237"/>
      <c r="T461" s="237"/>
      <c r="V461" s="237"/>
      <c r="W461" s="237"/>
    </row>
    <row r="462" spans="1:23" ht="15.75">
      <c r="A462" s="290">
        <v>95</v>
      </c>
      <c r="B462" s="139"/>
      <c r="C462" s="140">
        <v>7391</v>
      </c>
      <c r="D462" s="168" t="s">
        <v>1772</v>
      </c>
      <c r="E462" s="528"/>
      <c r="F462" s="531"/>
      <c r="G462" s="272"/>
      <c r="H462" s="811"/>
      <c r="I462" s="587">
        <f t="shared" si="99"/>
        <v>0</v>
      </c>
      <c r="J462" s="243">
        <f t="shared" si="98"/>
      </c>
      <c r="K462" s="271"/>
      <c r="N462" s="237"/>
      <c r="O462" s="237"/>
      <c r="S462" s="237"/>
      <c r="T462" s="237"/>
      <c r="V462" s="237"/>
      <c r="W462" s="237"/>
    </row>
    <row r="463" spans="1:23" ht="15.75">
      <c r="A463" s="290">
        <v>100</v>
      </c>
      <c r="B463" s="139"/>
      <c r="C463" s="140">
        <v>7392</v>
      </c>
      <c r="D463" s="168" t="s">
        <v>1773</v>
      </c>
      <c r="E463" s="528"/>
      <c r="F463" s="531"/>
      <c r="G463" s="272"/>
      <c r="H463" s="811"/>
      <c r="I463" s="587">
        <f t="shared" si="99"/>
        <v>0</v>
      </c>
      <c r="J463" s="243">
        <f t="shared" si="98"/>
      </c>
      <c r="K463" s="271"/>
      <c r="N463" s="237"/>
      <c r="O463" s="237"/>
      <c r="S463" s="237"/>
      <c r="T463" s="237"/>
      <c r="V463" s="237"/>
      <c r="W463" s="237"/>
    </row>
    <row r="464" spans="1:23" ht="15.75">
      <c r="A464" s="290">
        <v>105</v>
      </c>
      <c r="B464" s="139"/>
      <c r="C464" s="146">
        <v>7393</v>
      </c>
      <c r="D464" s="145" t="s">
        <v>1774</v>
      </c>
      <c r="E464" s="528"/>
      <c r="F464" s="531"/>
      <c r="G464" s="272"/>
      <c r="H464" s="811"/>
      <c r="I464" s="587">
        <f t="shared" si="99"/>
        <v>0</v>
      </c>
      <c r="J464" s="243">
        <f t="shared" si="98"/>
      </c>
      <c r="K464" s="271"/>
      <c r="N464" s="237"/>
      <c r="O464" s="237"/>
      <c r="S464" s="237"/>
      <c r="T464" s="237"/>
      <c r="V464" s="237"/>
      <c r="W464" s="237"/>
    </row>
    <row r="465" spans="1:58" s="416" customFormat="1" ht="15.75">
      <c r="A465" s="293">
        <v>110</v>
      </c>
      <c r="B465" s="143">
        <v>7900</v>
      </c>
      <c r="C465" s="918" t="s">
        <v>1775</v>
      </c>
      <c r="D465" s="919"/>
      <c r="E465" s="532">
        <f>+E466+E467</f>
        <v>0</v>
      </c>
      <c r="F465" s="353">
        <f>+F466+F467</f>
        <v>0</v>
      </c>
      <c r="G465" s="279">
        <f>+G466+G467</f>
        <v>0</v>
      </c>
      <c r="H465" s="810">
        <f>+H466+H467</f>
        <v>0</v>
      </c>
      <c r="I465" s="279">
        <f>+I466+I467</f>
        <v>0</v>
      </c>
      <c r="J465" s="243">
        <f t="shared" si="98"/>
      </c>
      <c r="K465" s="271"/>
      <c r="L465" s="434"/>
      <c r="M465" s="434"/>
      <c r="N465" s="435"/>
      <c r="O465" s="434"/>
      <c r="P465" s="434"/>
      <c r="Q465" s="435"/>
      <c r="R465" s="434"/>
      <c r="S465" s="434"/>
      <c r="T465" s="435"/>
      <c r="U465" s="434"/>
      <c r="V465" s="434"/>
      <c r="W465" s="435"/>
      <c r="X465" s="434"/>
      <c r="Y465" s="237"/>
      <c r="Z465" s="294"/>
      <c r="AA465" s="434"/>
      <c r="AB465" s="434"/>
      <c r="AC465" s="435"/>
      <c r="AD465" s="434"/>
      <c r="AE465" s="434"/>
      <c r="AF465" s="435"/>
      <c r="AG465" s="436"/>
      <c r="AH465" s="436"/>
      <c r="AI465" s="437"/>
      <c r="AJ465" s="436"/>
      <c r="AK465" s="436"/>
      <c r="AL465" s="437"/>
      <c r="AM465" s="436"/>
      <c r="AN465" s="436"/>
      <c r="AO465" s="438"/>
      <c r="AP465" s="436"/>
      <c r="AQ465" s="436"/>
      <c r="AR465" s="437"/>
      <c r="AS465" s="436"/>
      <c r="AT465" s="436"/>
      <c r="AU465" s="437"/>
      <c r="AV465" s="436"/>
      <c r="AW465" s="437"/>
      <c r="AX465" s="438"/>
      <c r="AY465" s="437"/>
      <c r="AZ465" s="437"/>
      <c r="BA465" s="436"/>
      <c r="BB465" s="436"/>
      <c r="BC465" s="437"/>
      <c r="BD465" s="436"/>
      <c r="BF465" s="436"/>
    </row>
    <row r="466" spans="1:244" s="444" customFormat="1" ht="15.75">
      <c r="A466" s="439">
        <v>115</v>
      </c>
      <c r="B466" s="139"/>
      <c r="C466" s="216">
        <v>7901</v>
      </c>
      <c r="D466" s="564" t="s">
        <v>1776</v>
      </c>
      <c r="E466" s="528"/>
      <c r="F466" s="531"/>
      <c r="G466" s="272"/>
      <c r="H466" s="811"/>
      <c r="I466" s="587">
        <f>F466+G466+H466</f>
        <v>0</v>
      </c>
      <c r="J466" s="243">
        <f t="shared" si="98"/>
      </c>
      <c r="K466" s="271"/>
      <c r="L466" s="440"/>
      <c r="M466" s="441"/>
      <c r="N466" s="440"/>
      <c r="O466" s="440"/>
      <c r="P466" s="441"/>
      <c r="Q466" s="440"/>
      <c r="R466" s="440"/>
      <c r="S466" s="441"/>
      <c r="T466" s="440"/>
      <c r="U466" s="440"/>
      <c r="V466" s="441"/>
      <c r="W466" s="440"/>
      <c r="X466" s="440"/>
      <c r="Y466" s="237"/>
      <c r="Z466" s="440"/>
      <c r="AA466" s="440"/>
      <c r="AB466" s="441"/>
      <c r="AC466" s="440"/>
      <c r="AD466" s="440"/>
      <c r="AE466" s="441"/>
      <c r="AF466" s="440"/>
      <c r="AG466" s="440"/>
      <c r="AH466" s="441"/>
      <c r="AI466" s="440"/>
      <c r="AJ466" s="440"/>
      <c r="AK466" s="441"/>
      <c r="AL466" s="440"/>
      <c r="AM466" s="440"/>
      <c r="AN466" s="442"/>
      <c r="AO466" s="440"/>
      <c r="AP466" s="440"/>
      <c r="AQ466" s="441"/>
      <c r="AR466" s="440"/>
      <c r="AS466" s="440"/>
      <c r="AT466" s="441"/>
      <c r="AU466" s="440"/>
      <c r="AV466" s="441"/>
      <c r="AW466" s="442"/>
      <c r="AX466" s="441"/>
      <c r="AY466" s="441"/>
      <c r="AZ466" s="440"/>
      <c r="BA466" s="440"/>
      <c r="BB466" s="441"/>
      <c r="BC466" s="440"/>
      <c r="BD466" s="443"/>
      <c r="BE466" s="440"/>
      <c r="BF466" s="443"/>
      <c r="BG466" s="443"/>
      <c r="BH466" s="443"/>
      <c r="BI466" s="443"/>
      <c r="BJ466" s="443"/>
      <c r="BK466" s="443"/>
      <c r="BL466" s="443"/>
      <c r="BM466" s="443"/>
      <c r="BN466" s="443"/>
      <c r="BO466" s="443"/>
      <c r="BP466" s="443"/>
      <c r="BQ466" s="443"/>
      <c r="BR466" s="443"/>
      <c r="BS466" s="443"/>
      <c r="BT466" s="443"/>
      <c r="BU466" s="443"/>
      <c r="BV466" s="443"/>
      <c r="BW466" s="443"/>
      <c r="BX466" s="443"/>
      <c r="BY466" s="443"/>
      <c r="BZ466" s="443"/>
      <c r="CA466" s="443"/>
      <c r="CB466" s="443"/>
      <c r="CC466" s="443"/>
      <c r="CD466" s="443"/>
      <c r="CE466" s="443"/>
      <c r="CF466" s="443"/>
      <c r="CG466" s="443"/>
      <c r="CH466" s="443"/>
      <c r="CI466" s="443"/>
      <c r="CJ466" s="443"/>
      <c r="CK466" s="443"/>
      <c r="CL466" s="443"/>
      <c r="CM466" s="443"/>
      <c r="CN466" s="443"/>
      <c r="CO466" s="443"/>
      <c r="CP466" s="443"/>
      <c r="CQ466" s="443"/>
      <c r="CR466" s="443"/>
      <c r="CS466" s="443"/>
      <c r="CT466" s="443"/>
      <c r="CU466" s="443"/>
      <c r="CV466" s="443"/>
      <c r="CW466" s="443"/>
      <c r="CX466" s="443"/>
      <c r="CY466" s="443"/>
      <c r="CZ466" s="443"/>
      <c r="DA466" s="443"/>
      <c r="DB466" s="443"/>
      <c r="DC466" s="443"/>
      <c r="DD466" s="443"/>
      <c r="DE466" s="443"/>
      <c r="DF466" s="443"/>
      <c r="DG466" s="443"/>
      <c r="DH466" s="443"/>
      <c r="DI466" s="443"/>
      <c r="DJ466" s="443"/>
      <c r="DK466" s="443"/>
      <c r="DL466" s="443"/>
      <c r="DM466" s="443"/>
      <c r="DN466" s="443"/>
      <c r="DO466" s="443"/>
      <c r="DP466" s="443"/>
      <c r="DQ466" s="443"/>
      <c r="DR466" s="443"/>
      <c r="DS466" s="443"/>
      <c r="DT466" s="443"/>
      <c r="DU466" s="443"/>
      <c r="DV466" s="443"/>
      <c r="DW466" s="443"/>
      <c r="DX466" s="443"/>
      <c r="DY466" s="443"/>
      <c r="DZ466" s="443"/>
      <c r="EA466" s="443"/>
      <c r="EB466" s="443"/>
      <c r="EC466" s="443"/>
      <c r="ED466" s="443"/>
      <c r="EE466" s="443"/>
      <c r="EF466" s="443"/>
      <c r="EG466" s="443"/>
      <c r="EH466" s="443"/>
      <c r="EI466" s="443"/>
      <c r="EJ466" s="443"/>
      <c r="EK466" s="443"/>
      <c r="EL466" s="443"/>
      <c r="EM466" s="443"/>
      <c r="EN466" s="443"/>
      <c r="EO466" s="443"/>
      <c r="EP466" s="443"/>
      <c r="EQ466" s="443"/>
      <c r="ER466" s="443"/>
      <c r="ES466" s="443"/>
      <c r="ET466" s="443"/>
      <c r="EU466" s="443"/>
      <c r="EV466" s="443"/>
      <c r="EW466" s="443"/>
      <c r="EX466" s="443"/>
      <c r="EY466" s="443"/>
      <c r="EZ466" s="443"/>
      <c r="FA466" s="443"/>
      <c r="FB466" s="443"/>
      <c r="FC466" s="443"/>
      <c r="FD466" s="443"/>
      <c r="FE466" s="443"/>
      <c r="FF466" s="443"/>
      <c r="FG466" s="443"/>
      <c r="FH466" s="443"/>
      <c r="FI466" s="443"/>
      <c r="FJ466" s="443"/>
      <c r="FK466" s="443"/>
      <c r="FL466" s="443"/>
      <c r="FM466" s="443"/>
      <c r="FN466" s="443"/>
      <c r="FO466" s="443"/>
      <c r="FP466" s="443"/>
      <c r="FQ466" s="443"/>
      <c r="FR466" s="443"/>
      <c r="FS466" s="443"/>
      <c r="FT466" s="443"/>
      <c r="FU466" s="443"/>
      <c r="FV466" s="443"/>
      <c r="FW466" s="443"/>
      <c r="FX466" s="443"/>
      <c r="FY466" s="443"/>
      <c r="FZ466" s="443"/>
      <c r="GA466" s="443"/>
      <c r="GB466" s="443"/>
      <c r="GC466" s="443"/>
      <c r="GD466" s="443"/>
      <c r="GE466" s="443"/>
      <c r="GF466" s="443"/>
      <c r="GG466" s="443"/>
      <c r="GH466" s="443"/>
      <c r="GI466" s="443"/>
      <c r="GJ466" s="443"/>
      <c r="GK466" s="443"/>
      <c r="GL466" s="443"/>
      <c r="GM466" s="443"/>
      <c r="GN466" s="443"/>
      <c r="GO466" s="443"/>
      <c r="GP466" s="443"/>
      <c r="GQ466" s="443"/>
      <c r="GR466" s="443"/>
      <c r="GS466" s="443"/>
      <c r="GT466" s="443"/>
      <c r="GU466" s="443"/>
      <c r="GV466" s="443"/>
      <c r="GW466" s="443"/>
      <c r="GX466" s="443"/>
      <c r="GY466" s="443"/>
      <c r="GZ466" s="443"/>
      <c r="HA466" s="443"/>
      <c r="HB466" s="443"/>
      <c r="HC466" s="443"/>
      <c r="HD466" s="443"/>
      <c r="HE466" s="443"/>
      <c r="HF466" s="443"/>
      <c r="HG466" s="443"/>
      <c r="HH466" s="443"/>
      <c r="HI466" s="443"/>
      <c r="HJ466" s="443"/>
      <c r="HK466" s="443"/>
      <c r="HL466" s="443"/>
      <c r="HM466" s="443"/>
      <c r="HN466" s="443"/>
      <c r="HO466" s="443"/>
      <c r="HP466" s="443"/>
      <c r="HQ466" s="443"/>
      <c r="HR466" s="443"/>
      <c r="HS466" s="443"/>
      <c r="HT466" s="443"/>
      <c r="HU466" s="443"/>
      <c r="HV466" s="443"/>
      <c r="HW466" s="443"/>
      <c r="HX466" s="443"/>
      <c r="HY466" s="443"/>
      <c r="HZ466" s="443"/>
      <c r="IA466" s="443"/>
      <c r="IB466" s="443"/>
      <c r="IC466" s="443"/>
      <c r="ID466" s="443"/>
      <c r="IE466" s="443"/>
      <c r="IF466" s="443"/>
      <c r="IG466" s="443"/>
      <c r="IH466" s="443"/>
      <c r="II466" s="443"/>
      <c r="IJ466" s="443"/>
    </row>
    <row r="467" spans="1:244" s="444" customFormat="1" ht="15.75">
      <c r="A467" s="439">
        <v>120</v>
      </c>
      <c r="B467" s="139"/>
      <c r="C467" s="217">
        <v>7902</v>
      </c>
      <c r="D467" s="565" t="s">
        <v>1777</v>
      </c>
      <c r="E467" s="528"/>
      <c r="F467" s="531"/>
      <c r="G467" s="272"/>
      <c r="H467" s="811"/>
      <c r="I467" s="587">
        <f>F467+G467+H467</f>
        <v>0</v>
      </c>
      <c r="J467" s="243">
        <f t="shared" si="98"/>
      </c>
      <c r="K467" s="271"/>
      <c r="L467" s="440"/>
      <c r="M467" s="441"/>
      <c r="N467" s="440"/>
      <c r="O467" s="440"/>
      <c r="P467" s="441"/>
      <c r="Q467" s="440"/>
      <c r="R467" s="440"/>
      <c r="S467" s="441"/>
      <c r="T467" s="440"/>
      <c r="U467" s="440"/>
      <c r="V467" s="441"/>
      <c r="W467" s="440"/>
      <c r="X467" s="440"/>
      <c r="Y467" s="434"/>
      <c r="Z467" s="440"/>
      <c r="AA467" s="440"/>
      <c r="AB467" s="441"/>
      <c r="AC467" s="440"/>
      <c r="AD467" s="440"/>
      <c r="AE467" s="441"/>
      <c r="AF467" s="440"/>
      <c r="AG467" s="440"/>
      <c r="AH467" s="441"/>
      <c r="AI467" s="440"/>
      <c r="AJ467" s="440"/>
      <c r="AK467" s="441"/>
      <c r="AL467" s="440"/>
      <c r="AM467" s="440"/>
      <c r="AN467" s="442"/>
      <c r="AO467" s="440"/>
      <c r="AP467" s="440"/>
      <c r="AQ467" s="441"/>
      <c r="AR467" s="440"/>
      <c r="AS467" s="440"/>
      <c r="AT467" s="441"/>
      <c r="AU467" s="440"/>
      <c r="AV467" s="441"/>
      <c r="AW467" s="442"/>
      <c r="AX467" s="441"/>
      <c r="AY467" s="441"/>
      <c r="AZ467" s="440"/>
      <c r="BA467" s="440"/>
      <c r="BB467" s="441"/>
      <c r="BC467" s="440"/>
      <c r="BD467" s="443"/>
      <c r="BE467" s="440"/>
      <c r="BF467" s="443"/>
      <c r="BG467" s="443"/>
      <c r="BH467" s="443"/>
      <c r="BI467" s="443"/>
      <c r="BJ467" s="443"/>
      <c r="BK467" s="443"/>
      <c r="BL467" s="443"/>
      <c r="BM467" s="443"/>
      <c r="BN467" s="443"/>
      <c r="BO467" s="443"/>
      <c r="BP467" s="443"/>
      <c r="BQ467" s="443"/>
      <c r="BR467" s="443"/>
      <c r="BS467" s="443"/>
      <c r="BT467" s="443"/>
      <c r="BU467" s="443"/>
      <c r="BV467" s="443"/>
      <c r="BW467" s="443"/>
      <c r="BX467" s="443"/>
      <c r="BY467" s="443"/>
      <c r="BZ467" s="443"/>
      <c r="CA467" s="443"/>
      <c r="CB467" s="443"/>
      <c r="CC467" s="443"/>
      <c r="CD467" s="443"/>
      <c r="CE467" s="443"/>
      <c r="CF467" s="443"/>
      <c r="CG467" s="443"/>
      <c r="CH467" s="443"/>
      <c r="CI467" s="443"/>
      <c r="CJ467" s="443"/>
      <c r="CK467" s="443"/>
      <c r="CL467" s="443"/>
      <c r="CM467" s="443"/>
      <c r="CN467" s="443"/>
      <c r="CO467" s="443"/>
      <c r="CP467" s="443"/>
      <c r="CQ467" s="443"/>
      <c r="CR467" s="443"/>
      <c r="CS467" s="443"/>
      <c r="CT467" s="443"/>
      <c r="CU467" s="443"/>
      <c r="CV467" s="443"/>
      <c r="CW467" s="443"/>
      <c r="CX467" s="443"/>
      <c r="CY467" s="443"/>
      <c r="CZ467" s="443"/>
      <c r="DA467" s="443"/>
      <c r="DB467" s="443"/>
      <c r="DC467" s="443"/>
      <c r="DD467" s="443"/>
      <c r="DE467" s="443"/>
      <c r="DF467" s="443"/>
      <c r="DG467" s="443"/>
      <c r="DH467" s="443"/>
      <c r="DI467" s="443"/>
      <c r="DJ467" s="443"/>
      <c r="DK467" s="443"/>
      <c r="DL467" s="443"/>
      <c r="DM467" s="443"/>
      <c r="DN467" s="443"/>
      <c r="DO467" s="443"/>
      <c r="DP467" s="443"/>
      <c r="DQ467" s="443"/>
      <c r="DR467" s="443"/>
      <c r="DS467" s="443"/>
      <c r="DT467" s="443"/>
      <c r="DU467" s="443"/>
      <c r="DV467" s="443"/>
      <c r="DW467" s="443"/>
      <c r="DX467" s="443"/>
      <c r="DY467" s="443"/>
      <c r="DZ467" s="443"/>
      <c r="EA467" s="443"/>
      <c r="EB467" s="443"/>
      <c r="EC467" s="443"/>
      <c r="ED467" s="443"/>
      <c r="EE467" s="443"/>
      <c r="EF467" s="443"/>
      <c r="EG467" s="443"/>
      <c r="EH467" s="443"/>
      <c r="EI467" s="443"/>
      <c r="EJ467" s="443"/>
      <c r="EK467" s="443"/>
      <c r="EL467" s="443"/>
      <c r="EM467" s="443"/>
      <c r="EN467" s="443"/>
      <c r="EO467" s="443"/>
      <c r="EP467" s="443"/>
      <c r="EQ467" s="443"/>
      <c r="ER467" s="443"/>
      <c r="ES467" s="443"/>
      <c r="ET467" s="443"/>
      <c r="EU467" s="443"/>
      <c r="EV467" s="443"/>
      <c r="EW467" s="443"/>
      <c r="EX467" s="443"/>
      <c r="EY467" s="443"/>
      <c r="EZ467" s="443"/>
      <c r="FA467" s="443"/>
      <c r="FB467" s="443"/>
      <c r="FC467" s="443"/>
      <c r="FD467" s="443"/>
      <c r="FE467" s="443"/>
      <c r="FF467" s="443"/>
      <c r="FG467" s="443"/>
      <c r="FH467" s="443"/>
      <c r="FI467" s="443"/>
      <c r="FJ467" s="443"/>
      <c r="FK467" s="443"/>
      <c r="FL467" s="443"/>
      <c r="FM467" s="443"/>
      <c r="FN467" s="443"/>
      <c r="FO467" s="443"/>
      <c r="FP467" s="443"/>
      <c r="FQ467" s="443"/>
      <c r="FR467" s="443"/>
      <c r="FS467" s="443"/>
      <c r="FT467" s="443"/>
      <c r="FU467" s="443"/>
      <c r="FV467" s="443"/>
      <c r="FW467" s="443"/>
      <c r="FX467" s="443"/>
      <c r="FY467" s="443"/>
      <c r="FZ467" s="443"/>
      <c r="GA467" s="443"/>
      <c r="GB467" s="443"/>
      <c r="GC467" s="443"/>
      <c r="GD467" s="443"/>
      <c r="GE467" s="443"/>
      <c r="GF467" s="443"/>
      <c r="GG467" s="443"/>
      <c r="GH467" s="443"/>
      <c r="GI467" s="443"/>
      <c r="GJ467" s="443"/>
      <c r="GK467" s="443"/>
      <c r="GL467" s="443"/>
      <c r="GM467" s="443"/>
      <c r="GN467" s="443"/>
      <c r="GO467" s="443"/>
      <c r="GP467" s="443"/>
      <c r="GQ467" s="443"/>
      <c r="GR467" s="443"/>
      <c r="GS467" s="443"/>
      <c r="GT467" s="443"/>
      <c r="GU467" s="443"/>
      <c r="GV467" s="443"/>
      <c r="GW467" s="443"/>
      <c r="GX467" s="443"/>
      <c r="GY467" s="443"/>
      <c r="GZ467" s="443"/>
      <c r="HA467" s="443"/>
      <c r="HB467" s="443"/>
      <c r="HC467" s="443"/>
      <c r="HD467" s="443"/>
      <c r="HE467" s="443"/>
      <c r="HF467" s="443"/>
      <c r="HG467" s="443"/>
      <c r="HH467" s="443"/>
      <c r="HI467" s="443"/>
      <c r="HJ467" s="443"/>
      <c r="HK467" s="443"/>
      <c r="HL467" s="443"/>
      <c r="HM467" s="443"/>
      <c r="HN467" s="443"/>
      <c r="HO467" s="443"/>
      <c r="HP467" s="443"/>
      <c r="HQ467" s="443"/>
      <c r="HR467" s="443"/>
      <c r="HS467" s="443"/>
      <c r="HT467" s="443"/>
      <c r="HU467" s="443"/>
      <c r="HV467" s="443"/>
      <c r="HW467" s="443"/>
      <c r="HX467" s="443"/>
      <c r="HY467" s="443"/>
      <c r="HZ467" s="443"/>
      <c r="IA467" s="443"/>
      <c r="IB467" s="443"/>
      <c r="IC467" s="443"/>
      <c r="ID467" s="443"/>
      <c r="IE467" s="443"/>
      <c r="IF467" s="443"/>
      <c r="IG467" s="443"/>
      <c r="IH467" s="443"/>
      <c r="II467" s="443"/>
      <c r="IJ467" s="443"/>
    </row>
    <row r="468" spans="1:25" s="274" customFormat="1" ht="15.75">
      <c r="A468" s="289">
        <v>125</v>
      </c>
      <c r="B468" s="143">
        <v>8000</v>
      </c>
      <c r="C468" s="910" t="s">
        <v>1778</v>
      </c>
      <c r="D468" s="910"/>
      <c r="E468" s="559">
        <f>SUM(E469:E483)</f>
        <v>0</v>
      </c>
      <c r="F468" s="556">
        <f>SUM(F469:F483)</f>
        <v>0</v>
      </c>
      <c r="G468" s="410">
        <f>SUM(G469:G483)</f>
        <v>0</v>
      </c>
      <c r="H468" s="818">
        <f>SUM(H469:H483)</f>
        <v>0</v>
      </c>
      <c r="I468" s="410">
        <f>SUM(I469:I483)</f>
        <v>0</v>
      </c>
      <c r="J468" s="243">
        <f t="shared" si="98"/>
      </c>
      <c r="K468" s="271"/>
      <c r="P468" s="433"/>
      <c r="Y468" s="442"/>
    </row>
    <row r="469" spans="1:25" ht="15.75">
      <c r="A469" s="290">
        <v>130</v>
      </c>
      <c r="B469" s="144"/>
      <c r="C469" s="148">
        <v>8011</v>
      </c>
      <c r="D469" s="141" t="s">
        <v>1779</v>
      </c>
      <c r="E469" s="528"/>
      <c r="F469" s="531"/>
      <c r="G469" s="272"/>
      <c r="H469" s="811"/>
      <c r="I469" s="587">
        <f aca="true" t="shared" si="100" ref="I469:I483">F469+G469+H469</f>
        <v>0</v>
      </c>
      <c r="J469" s="243">
        <f t="shared" si="98"/>
      </c>
      <c r="K469" s="271"/>
      <c r="N469" s="237"/>
      <c r="O469" s="237"/>
      <c r="S469" s="237"/>
      <c r="T469" s="237"/>
      <c r="V469" s="237"/>
      <c r="W469" s="237"/>
      <c r="Y469" s="442"/>
    </row>
    <row r="470" spans="1:25" ht="15.75">
      <c r="A470" s="290">
        <v>135</v>
      </c>
      <c r="B470" s="144"/>
      <c r="C470" s="140">
        <v>8012</v>
      </c>
      <c r="D470" s="142" t="s">
        <v>1780</v>
      </c>
      <c r="E470" s="528"/>
      <c r="F470" s="531"/>
      <c r="G470" s="272"/>
      <c r="H470" s="811"/>
      <c r="I470" s="587">
        <f t="shared" si="100"/>
        <v>0</v>
      </c>
      <c r="J470" s="243">
        <f t="shared" si="98"/>
      </c>
      <c r="K470" s="271"/>
      <c r="N470" s="237"/>
      <c r="O470" s="237"/>
      <c r="S470" s="237"/>
      <c r="T470" s="237"/>
      <c r="V470" s="237"/>
      <c r="W470" s="237"/>
      <c r="Y470" s="274"/>
    </row>
    <row r="471" spans="1:23" ht="29.25" customHeight="1">
      <c r="A471" s="290">
        <v>140</v>
      </c>
      <c r="B471" s="144"/>
      <c r="C471" s="140">
        <v>8017</v>
      </c>
      <c r="D471" s="142" t="s">
        <v>1781</v>
      </c>
      <c r="E471" s="528"/>
      <c r="F471" s="531"/>
      <c r="G471" s="272"/>
      <c r="H471" s="811"/>
      <c r="I471" s="587">
        <f t="shared" si="100"/>
        <v>0</v>
      </c>
      <c r="J471" s="243">
        <f t="shared" si="98"/>
      </c>
      <c r="K471" s="271"/>
      <c r="N471" s="237"/>
      <c r="O471" s="237"/>
      <c r="S471" s="237"/>
      <c r="T471" s="237"/>
      <c r="V471" s="237"/>
      <c r="W471" s="237"/>
    </row>
    <row r="472" spans="1:23" ht="15.75">
      <c r="A472" s="290">
        <v>145</v>
      </c>
      <c r="B472" s="144"/>
      <c r="C472" s="177">
        <v>8018</v>
      </c>
      <c r="D472" s="218" t="s">
        <v>1782</v>
      </c>
      <c r="E472" s="528"/>
      <c r="F472" s="531"/>
      <c r="G472" s="272"/>
      <c r="H472" s="811"/>
      <c r="I472" s="587">
        <f t="shared" si="100"/>
        <v>0</v>
      </c>
      <c r="J472" s="243">
        <f t="shared" si="98"/>
      </c>
      <c r="K472" s="271"/>
      <c r="N472" s="237"/>
      <c r="O472" s="237"/>
      <c r="S472" s="237"/>
      <c r="T472" s="237"/>
      <c r="V472" s="237"/>
      <c r="W472" s="237"/>
    </row>
    <row r="473" spans="1:23" ht="15.75">
      <c r="A473" s="290">
        <v>150</v>
      </c>
      <c r="B473" s="144"/>
      <c r="C473" s="173">
        <v>8031</v>
      </c>
      <c r="D473" s="174" t="s">
        <v>1783</v>
      </c>
      <c r="E473" s="528"/>
      <c r="F473" s="531"/>
      <c r="G473" s="272"/>
      <c r="H473" s="811"/>
      <c r="I473" s="587">
        <f t="shared" si="100"/>
        <v>0</v>
      </c>
      <c r="J473" s="243">
        <f t="shared" si="98"/>
      </c>
      <c r="K473" s="271"/>
      <c r="N473" s="237"/>
      <c r="O473" s="237"/>
      <c r="S473" s="237"/>
      <c r="T473" s="237"/>
      <c r="V473" s="237"/>
      <c r="W473" s="237"/>
    </row>
    <row r="474" spans="1:23" ht="15.75">
      <c r="A474" s="290">
        <v>155</v>
      </c>
      <c r="B474" s="144"/>
      <c r="C474" s="140">
        <v>8032</v>
      </c>
      <c r="D474" s="142" t="s">
        <v>1784</v>
      </c>
      <c r="E474" s="528"/>
      <c r="F474" s="531"/>
      <c r="G474" s="272"/>
      <c r="H474" s="811"/>
      <c r="I474" s="587">
        <f t="shared" si="100"/>
        <v>0</v>
      </c>
      <c r="J474" s="243">
        <f t="shared" si="98"/>
      </c>
      <c r="K474" s="271"/>
      <c r="N474" s="237"/>
      <c r="O474" s="237"/>
      <c r="S474" s="237"/>
      <c r="T474" s="237"/>
      <c r="V474" s="237"/>
      <c r="W474" s="237"/>
    </row>
    <row r="475" spans="1:23" ht="24.75" customHeight="1">
      <c r="A475" s="290">
        <v>175</v>
      </c>
      <c r="B475" s="144"/>
      <c r="C475" s="140">
        <v>8037</v>
      </c>
      <c r="D475" s="142" t="s">
        <v>1785</v>
      </c>
      <c r="E475" s="528"/>
      <c r="F475" s="531"/>
      <c r="G475" s="272"/>
      <c r="H475" s="811"/>
      <c r="I475" s="587">
        <f t="shared" si="100"/>
        <v>0</v>
      </c>
      <c r="J475" s="243">
        <f t="shared" si="98"/>
      </c>
      <c r="K475" s="271"/>
      <c r="N475" s="237"/>
      <c r="O475" s="237"/>
      <c r="S475" s="237"/>
      <c r="T475" s="237"/>
      <c r="V475" s="237"/>
      <c r="W475" s="237"/>
    </row>
    <row r="476" spans="1:23" ht="15.75">
      <c r="A476" s="290">
        <v>180</v>
      </c>
      <c r="B476" s="144"/>
      <c r="C476" s="177">
        <v>8038</v>
      </c>
      <c r="D476" s="218" t="s">
        <v>541</v>
      </c>
      <c r="E476" s="528"/>
      <c r="F476" s="531"/>
      <c r="G476" s="272"/>
      <c r="H476" s="811"/>
      <c r="I476" s="587">
        <f t="shared" si="100"/>
        <v>0</v>
      </c>
      <c r="J476" s="243">
        <f t="shared" si="98"/>
      </c>
      <c r="K476" s="271"/>
      <c r="N476" s="237"/>
      <c r="O476" s="237"/>
      <c r="S476" s="237"/>
      <c r="T476" s="237"/>
      <c r="V476" s="237"/>
      <c r="W476" s="237"/>
    </row>
    <row r="477" spans="1:23" ht="15.75">
      <c r="A477" s="290">
        <v>185</v>
      </c>
      <c r="B477" s="144"/>
      <c r="C477" s="173">
        <v>8051</v>
      </c>
      <c r="D477" s="174" t="s">
        <v>542</v>
      </c>
      <c r="E477" s="528"/>
      <c r="F477" s="531"/>
      <c r="G477" s="272"/>
      <c r="H477" s="811"/>
      <c r="I477" s="587">
        <f t="shared" si="100"/>
        <v>0</v>
      </c>
      <c r="J477" s="243">
        <f t="shared" si="98"/>
      </c>
      <c r="K477" s="271"/>
      <c r="N477" s="237"/>
      <c r="O477" s="237"/>
      <c r="S477" s="237"/>
      <c r="T477" s="237"/>
      <c r="V477" s="237"/>
      <c r="W477" s="237"/>
    </row>
    <row r="478" spans="1:23" ht="15.75">
      <c r="A478" s="290">
        <v>190</v>
      </c>
      <c r="B478" s="144"/>
      <c r="C478" s="140">
        <v>8052</v>
      </c>
      <c r="D478" s="142" t="s">
        <v>543</v>
      </c>
      <c r="E478" s="528"/>
      <c r="F478" s="531"/>
      <c r="G478" s="272"/>
      <c r="H478" s="811"/>
      <c r="I478" s="587">
        <f t="shared" si="100"/>
        <v>0</v>
      </c>
      <c r="J478" s="243">
        <f t="shared" si="98"/>
      </c>
      <c r="K478" s="271"/>
      <c r="N478" s="237"/>
      <c r="O478" s="237"/>
      <c r="S478" s="237"/>
      <c r="T478" s="237"/>
      <c r="V478" s="237"/>
      <c r="W478" s="237"/>
    </row>
    <row r="479" spans="1:23" ht="31.5">
      <c r="A479" s="290">
        <v>195</v>
      </c>
      <c r="B479" s="144"/>
      <c r="C479" s="140">
        <v>8057</v>
      </c>
      <c r="D479" s="142" t="s">
        <v>544</v>
      </c>
      <c r="E479" s="528"/>
      <c r="F479" s="531"/>
      <c r="G479" s="272"/>
      <c r="H479" s="811"/>
      <c r="I479" s="587">
        <f t="shared" si="100"/>
        <v>0</v>
      </c>
      <c r="J479" s="243">
        <f t="shared" si="98"/>
      </c>
      <c r="K479" s="271"/>
      <c r="N479" s="237"/>
      <c r="O479" s="237"/>
      <c r="S479" s="237"/>
      <c r="T479" s="237"/>
      <c r="V479" s="237"/>
      <c r="W479" s="237"/>
    </row>
    <row r="480" spans="1:23" ht="15.75">
      <c r="A480" s="290">
        <v>200</v>
      </c>
      <c r="B480" s="144"/>
      <c r="C480" s="177">
        <v>8058</v>
      </c>
      <c r="D480" s="218" t="s">
        <v>545</v>
      </c>
      <c r="E480" s="528"/>
      <c r="F480" s="531"/>
      <c r="G480" s="272"/>
      <c r="H480" s="811"/>
      <c r="I480" s="587">
        <f t="shared" si="100"/>
        <v>0</v>
      </c>
      <c r="J480" s="243">
        <f t="shared" si="98"/>
      </c>
      <c r="K480" s="271"/>
      <c r="N480" s="237"/>
      <c r="O480" s="237"/>
      <c r="S480" s="237"/>
      <c r="T480" s="237"/>
      <c r="V480" s="237"/>
      <c r="W480" s="237"/>
    </row>
    <row r="481" spans="1:23" ht="15.75">
      <c r="A481" s="290">
        <v>205</v>
      </c>
      <c r="B481" s="144"/>
      <c r="C481" s="175">
        <v>8080</v>
      </c>
      <c r="D481" s="219" t="s">
        <v>227</v>
      </c>
      <c r="E481" s="528"/>
      <c r="F481" s="531"/>
      <c r="G481" s="272"/>
      <c r="H481" s="811"/>
      <c r="I481" s="587">
        <f t="shared" si="100"/>
        <v>0</v>
      </c>
      <c r="J481" s="243">
        <f t="shared" si="98"/>
      </c>
      <c r="K481" s="271"/>
      <c r="N481" s="237"/>
      <c r="O481" s="237"/>
      <c r="S481" s="237"/>
      <c r="T481" s="237"/>
      <c r="V481" s="237"/>
      <c r="W481" s="237"/>
    </row>
    <row r="482" spans="1:23" ht="15.75">
      <c r="A482" s="290">
        <v>210</v>
      </c>
      <c r="B482" s="144"/>
      <c r="C482" s="140">
        <v>8097</v>
      </c>
      <c r="D482" s="168" t="s">
        <v>546</v>
      </c>
      <c r="E482" s="528"/>
      <c r="F482" s="531"/>
      <c r="G482" s="272"/>
      <c r="H482" s="811"/>
      <c r="I482" s="587">
        <f t="shared" si="100"/>
        <v>0</v>
      </c>
      <c r="J482" s="243">
        <f t="shared" si="98"/>
      </c>
      <c r="K482" s="271"/>
      <c r="N482" s="237"/>
      <c r="O482" s="237"/>
      <c r="S482" s="237"/>
      <c r="T482" s="237"/>
      <c r="V482" s="237"/>
      <c r="W482" s="237"/>
    </row>
    <row r="483" spans="1:23" ht="15.75">
      <c r="A483" s="290">
        <v>215</v>
      </c>
      <c r="B483" s="144"/>
      <c r="C483" s="146">
        <v>8098</v>
      </c>
      <c r="D483" s="159" t="s">
        <v>547</v>
      </c>
      <c r="E483" s="528"/>
      <c r="F483" s="531"/>
      <c r="G483" s="272"/>
      <c r="H483" s="811"/>
      <c r="I483" s="587">
        <f t="shared" si="100"/>
        <v>0</v>
      </c>
      <c r="J483" s="243">
        <f t="shared" si="98"/>
      </c>
      <c r="K483" s="271"/>
      <c r="N483" s="237"/>
      <c r="O483" s="237"/>
      <c r="S483" s="237"/>
      <c r="T483" s="237"/>
      <c r="V483" s="237"/>
      <c r="W483" s="237"/>
    </row>
    <row r="484" spans="1:25" s="274" customFormat="1" ht="33" customHeight="1">
      <c r="A484" s="289">
        <v>220</v>
      </c>
      <c r="B484" s="143">
        <v>8100</v>
      </c>
      <c r="C484" s="911" t="s">
        <v>548</v>
      </c>
      <c r="D484" s="912"/>
      <c r="E484" s="559">
        <f>SUM(E485:E488)</f>
        <v>0</v>
      </c>
      <c r="F484" s="556">
        <f>SUM(F485:F488)</f>
        <v>0</v>
      </c>
      <c r="G484" s="410">
        <f>SUM(G485:G488)</f>
        <v>0</v>
      </c>
      <c r="H484" s="818">
        <f>SUM(H485:H488)</f>
        <v>0</v>
      </c>
      <c r="I484" s="410">
        <f>SUM(I485:I488)</f>
        <v>0</v>
      </c>
      <c r="J484" s="243">
        <f t="shared" si="98"/>
      </c>
      <c r="K484" s="271"/>
      <c r="P484" s="433"/>
      <c r="Y484" s="237"/>
    </row>
    <row r="485" spans="1:23" ht="31.5">
      <c r="A485" s="290">
        <v>225</v>
      </c>
      <c r="B485" s="139"/>
      <c r="C485" s="148">
        <v>8111</v>
      </c>
      <c r="D485" s="151" t="s">
        <v>549</v>
      </c>
      <c r="E485" s="528"/>
      <c r="F485" s="531"/>
      <c r="G485" s="272"/>
      <c r="H485" s="811"/>
      <c r="I485" s="587">
        <f>F485+G485+H485</f>
        <v>0</v>
      </c>
      <c r="J485" s="243">
        <f t="shared" si="98"/>
      </c>
      <c r="K485" s="271"/>
      <c r="N485" s="237"/>
      <c r="O485" s="237"/>
      <c r="S485" s="237"/>
      <c r="T485" s="237"/>
      <c r="V485" s="237"/>
      <c r="W485" s="237"/>
    </row>
    <row r="486" spans="1:25" ht="31.5">
      <c r="A486" s="290">
        <v>230</v>
      </c>
      <c r="B486" s="139"/>
      <c r="C486" s="177">
        <v>8112</v>
      </c>
      <c r="D486" s="179" t="s">
        <v>550</v>
      </c>
      <c r="E486" s="528"/>
      <c r="F486" s="531"/>
      <c r="G486" s="272"/>
      <c r="H486" s="811"/>
      <c r="I486" s="587">
        <f>F486+G486+H486</f>
        <v>0</v>
      </c>
      <c r="J486" s="243">
        <f t="shared" si="98"/>
      </c>
      <c r="K486" s="271"/>
      <c r="N486" s="237"/>
      <c r="O486" s="237"/>
      <c r="S486" s="237"/>
      <c r="T486" s="237"/>
      <c r="V486" s="237"/>
      <c r="W486" s="237"/>
      <c r="Y486" s="274"/>
    </row>
    <row r="487" spans="1:23" ht="31.5">
      <c r="A487" s="290">
        <v>235</v>
      </c>
      <c r="B487" s="147"/>
      <c r="C487" s="140">
        <v>8121</v>
      </c>
      <c r="D487" s="168" t="s">
        <v>551</v>
      </c>
      <c r="E487" s="528"/>
      <c r="F487" s="531"/>
      <c r="G487" s="272"/>
      <c r="H487" s="811"/>
      <c r="I487" s="587">
        <f>F487+G487+H487</f>
        <v>0</v>
      </c>
      <c r="J487" s="243">
        <f t="shared" si="98"/>
      </c>
      <c r="K487" s="271"/>
      <c r="N487" s="237"/>
      <c r="O487" s="237"/>
      <c r="S487" s="237"/>
      <c r="T487" s="237"/>
      <c r="V487" s="237"/>
      <c r="W487" s="237"/>
    </row>
    <row r="488" spans="1:23" ht="31.5">
      <c r="A488" s="290">
        <v>240</v>
      </c>
      <c r="B488" s="139"/>
      <c r="C488" s="146">
        <v>8122</v>
      </c>
      <c r="D488" s="159" t="s">
        <v>107</v>
      </c>
      <c r="E488" s="528"/>
      <c r="F488" s="531"/>
      <c r="G488" s="272"/>
      <c r="H488" s="811"/>
      <c r="I488" s="587">
        <f>F488+G488+H488</f>
        <v>0</v>
      </c>
      <c r="J488" s="243">
        <f t="shared" si="98"/>
      </c>
      <c r="K488" s="271"/>
      <c r="N488" s="237"/>
      <c r="O488" s="237"/>
      <c r="S488" s="237"/>
      <c r="T488" s="237"/>
      <c r="V488" s="237"/>
      <c r="W488" s="237"/>
    </row>
    <row r="489" spans="1:25" s="274" customFormat="1" ht="23.25" customHeight="1">
      <c r="A489" s="289">
        <v>245</v>
      </c>
      <c r="B489" s="143">
        <v>8200</v>
      </c>
      <c r="C489" s="920" t="s">
        <v>108</v>
      </c>
      <c r="D489" s="921"/>
      <c r="E489" s="532"/>
      <c r="F489" s="535"/>
      <c r="G489" s="285"/>
      <c r="H489" s="810"/>
      <c r="I489" s="587">
        <f>F489+G489+H489</f>
        <v>0</v>
      </c>
      <c r="J489" s="243">
        <f t="shared" si="98"/>
      </c>
      <c r="K489" s="271"/>
      <c r="P489" s="433"/>
      <c r="Y489" s="237"/>
    </row>
    <row r="490" spans="1:25" s="274" customFormat="1" ht="15.75">
      <c r="A490" s="289">
        <v>255</v>
      </c>
      <c r="B490" s="143">
        <v>8300</v>
      </c>
      <c r="C490" s="913" t="s">
        <v>109</v>
      </c>
      <c r="D490" s="913"/>
      <c r="E490" s="559">
        <f>SUM(E491:E498)</f>
        <v>0</v>
      </c>
      <c r="F490" s="556">
        <f>SUM(F491:F498)</f>
        <v>0</v>
      </c>
      <c r="G490" s="410">
        <f>SUM(G491:G498)</f>
        <v>0</v>
      </c>
      <c r="H490" s="818">
        <f>SUM(H491:H498)</f>
        <v>0</v>
      </c>
      <c r="I490" s="410">
        <f>SUM(I491:I498)</f>
        <v>0</v>
      </c>
      <c r="J490" s="243">
        <f t="shared" si="98"/>
      </c>
      <c r="K490" s="271"/>
      <c r="P490" s="433"/>
      <c r="Y490" s="237"/>
    </row>
    <row r="491" spans="1:25" ht="18.75" customHeight="1">
      <c r="A491" s="291">
        <v>260</v>
      </c>
      <c r="B491" s="147"/>
      <c r="C491" s="148">
        <v>8311</v>
      </c>
      <c r="D491" s="151" t="s">
        <v>110</v>
      </c>
      <c r="E491" s="528"/>
      <c r="F491" s="531"/>
      <c r="G491" s="272"/>
      <c r="H491" s="811"/>
      <c r="I491" s="587">
        <f aca="true" t="shared" si="101" ref="I491:I554">F491+G491+H491</f>
        <v>0</v>
      </c>
      <c r="J491" s="243">
        <f t="shared" si="98"/>
      </c>
      <c r="K491" s="271"/>
      <c r="N491" s="237"/>
      <c r="O491" s="237"/>
      <c r="S491" s="237"/>
      <c r="T491" s="237"/>
      <c r="V491" s="237"/>
      <c r="W491" s="237"/>
      <c r="Y491" s="274"/>
    </row>
    <row r="492" spans="1:25" ht="18.75" customHeight="1">
      <c r="A492" s="291">
        <v>261</v>
      </c>
      <c r="B492" s="139"/>
      <c r="C492" s="177">
        <v>8312</v>
      </c>
      <c r="D492" s="179" t="s">
        <v>111</v>
      </c>
      <c r="E492" s="528"/>
      <c r="F492" s="531"/>
      <c r="G492" s="272"/>
      <c r="H492" s="811"/>
      <c r="I492" s="587">
        <f t="shared" si="101"/>
        <v>0</v>
      </c>
      <c r="J492" s="243">
        <f t="shared" si="98"/>
      </c>
      <c r="K492" s="271"/>
      <c r="N492" s="237"/>
      <c r="O492" s="237"/>
      <c r="S492" s="237"/>
      <c r="T492" s="237"/>
      <c r="V492" s="237"/>
      <c r="W492" s="237"/>
      <c r="Y492" s="274"/>
    </row>
    <row r="493" spans="1:23" ht="18.75" customHeight="1">
      <c r="A493" s="291">
        <v>262</v>
      </c>
      <c r="B493" s="139"/>
      <c r="C493" s="140">
        <v>8321</v>
      </c>
      <c r="D493" s="168" t="s">
        <v>112</v>
      </c>
      <c r="E493" s="528"/>
      <c r="F493" s="531"/>
      <c r="G493" s="272"/>
      <c r="H493" s="811"/>
      <c r="I493" s="587">
        <f t="shared" si="101"/>
        <v>0</v>
      </c>
      <c r="J493" s="243">
        <f t="shared" si="98"/>
      </c>
      <c r="K493" s="271"/>
      <c r="N493" s="237"/>
      <c r="O493" s="237"/>
      <c r="S493" s="237"/>
      <c r="T493" s="237"/>
      <c r="V493" s="237"/>
      <c r="W493" s="237"/>
    </row>
    <row r="494" spans="1:23" ht="18.75" customHeight="1">
      <c r="A494" s="291">
        <v>263</v>
      </c>
      <c r="B494" s="139"/>
      <c r="C494" s="146">
        <v>8322</v>
      </c>
      <c r="D494" s="159" t="s">
        <v>113</v>
      </c>
      <c r="E494" s="528"/>
      <c r="F494" s="531"/>
      <c r="G494" s="272"/>
      <c r="H494" s="811"/>
      <c r="I494" s="587">
        <f t="shared" si="101"/>
        <v>0</v>
      </c>
      <c r="J494" s="243">
        <f t="shared" si="98"/>
      </c>
      <c r="K494" s="271"/>
      <c r="N494" s="237"/>
      <c r="O494" s="237"/>
      <c r="S494" s="237"/>
      <c r="T494" s="237"/>
      <c r="V494" s="237"/>
      <c r="W494" s="237"/>
    </row>
    <row r="495" spans="1:23" ht="18.75" customHeight="1">
      <c r="A495" s="291">
        <v>264</v>
      </c>
      <c r="B495" s="147"/>
      <c r="C495" s="148">
        <v>8371</v>
      </c>
      <c r="D495" s="151" t="s">
        <v>114</v>
      </c>
      <c r="E495" s="528"/>
      <c r="F495" s="531"/>
      <c r="G495" s="272"/>
      <c r="H495" s="811"/>
      <c r="I495" s="587">
        <f t="shared" si="101"/>
        <v>0</v>
      </c>
      <c r="J495" s="243">
        <f t="shared" si="98"/>
      </c>
      <c r="K495" s="271"/>
      <c r="N495" s="237"/>
      <c r="O495" s="237"/>
      <c r="S495" s="237"/>
      <c r="T495" s="237"/>
      <c r="V495" s="237"/>
      <c r="W495" s="237"/>
    </row>
    <row r="496" spans="1:23" ht="18.75" customHeight="1">
      <c r="A496" s="291">
        <v>265</v>
      </c>
      <c r="B496" s="139"/>
      <c r="C496" s="177">
        <v>8372</v>
      </c>
      <c r="D496" s="179" t="s">
        <v>115</v>
      </c>
      <c r="E496" s="528"/>
      <c r="F496" s="531"/>
      <c r="G496" s="272"/>
      <c r="H496" s="811"/>
      <c r="I496" s="587">
        <f t="shared" si="101"/>
        <v>0</v>
      </c>
      <c r="J496" s="243">
        <f t="shared" si="98"/>
      </c>
      <c r="K496" s="271"/>
      <c r="N496" s="237"/>
      <c r="O496" s="237"/>
      <c r="S496" s="237"/>
      <c r="T496" s="237"/>
      <c r="V496" s="237"/>
      <c r="W496" s="237"/>
    </row>
    <row r="497" spans="1:23" ht="18.75" customHeight="1">
      <c r="A497" s="291">
        <v>266</v>
      </c>
      <c r="B497" s="139"/>
      <c r="C497" s="140">
        <v>8381</v>
      </c>
      <c r="D497" s="168" t="s">
        <v>116</v>
      </c>
      <c r="E497" s="528"/>
      <c r="F497" s="531"/>
      <c r="G497" s="272"/>
      <c r="H497" s="811"/>
      <c r="I497" s="587">
        <f t="shared" si="101"/>
        <v>0</v>
      </c>
      <c r="J497" s="243">
        <f t="shared" si="98"/>
      </c>
      <c r="K497" s="271"/>
      <c r="N497" s="237"/>
      <c r="O497" s="237"/>
      <c r="S497" s="237"/>
      <c r="T497" s="237"/>
      <c r="V497" s="237"/>
      <c r="W497" s="237"/>
    </row>
    <row r="498" spans="1:23" ht="18.75" customHeight="1">
      <c r="A498" s="291">
        <v>267</v>
      </c>
      <c r="B498" s="139"/>
      <c r="C498" s="146">
        <v>8382</v>
      </c>
      <c r="D498" s="159" t="s">
        <v>117</v>
      </c>
      <c r="E498" s="528"/>
      <c r="F498" s="531"/>
      <c r="G498" s="272"/>
      <c r="H498" s="811"/>
      <c r="I498" s="587">
        <f t="shared" si="101"/>
        <v>0</v>
      </c>
      <c r="J498" s="243">
        <f t="shared" si="98"/>
      </c>
      <c r="K498" s="271"/>
      <c r="N498" s="237"/>
      <c r="O498" s="237"/>
      <c r="S498" s="237"/>
      <c r="T498" s="237"/>
      <c r="V498" s="237"/>
      <c r="W498" s="237"/>
    </row>
    <row r="499" spans="1:25" s="274" customFormat="1" ht="15.75">
      <c r="A499" s="289">
        <v>295</v>
      </c>
      <c r="B499" s="143">
        <v>8500</v>
      </c>
      <c r="C499" s="910" t="s">
        <v>118</v>
      </c>
      <c r="D499" s="910"/>
      <c r="E499" s="559">
        <f>SUM(E500:E502)</f>
        <v>0</v>
      </c>
      <c r="F499" s="556">
        <f>SUM(F500:F502)</f>
        <v>0</v>
      </c>
      <c r="G499" s="410">
        <f>SUM(G500:G502)</f>
        <v>0</v>
      </c>
      <c r="H499" s="818">
        <f>SUM(H500:H502)</f>
        <v>0</v>
      </c>
      <c r="I499" s="410">
        <f>SUM(I500:I502)</f>
        <v>0</v>
      </c>
      <c r="J499" s="243">
        <f t="shared" si="98"/>
      </c>
      <c r="K499" s="271"/>
      <c r="P499" s="433"/>
      <c r="Y499" s="237"/>
    </row>
    <row r="500" spans="1:23" ht="15.75">
      <c r="A500" s="290">
        <v>300</v>
      </c>
      <c r="B500" s="139"/>
      <c r="C500" s="148">
        <v>8501</v>
      </c>
      <c r="D500" s="141" t="s">
        <v>119</v>
      </c>
      <c r="E500" s="528"/>
      <c r="F500" s="531"/>
      <c r="G500" s="272"/>
      <c r="H500" s="811"/>
      <c r="I500" s="587">
        <f t="shared" si="101"/>
        <v>0</v>
      </c>
      <c r="J500" s="243">
        <f t="shared" si="98"/>
      </c>
      <c r="K500" s="271"/>
      <c r="N500" s="237"/>
      <c r="O500" s="237"/>
      <c r="S500" s="237"/>
      <c r="T500" s="237"/>
      <c r="V500" s="237"/>
      <c r="W500" s="237"/>
    </row>
    <row r="501" spans="1:25" ht="15.75">
      <c r="A501" s="290">
        <v>305</v>
      </c>
      <c r="B501" s="139"/>
      <c r="C501" s="140">
        <v>8502</v>
      </c>
      <c r="D501" s="142" t="s">
        <v>120</v>
      </c>
      <c r="E501" s="528"/>
      <c r="F501" s="531"/>
      <c r="G501" s="272"/>
      <c r="H501" s="811"/>
      <c r="I501" s="587">
        <f t="shared" si="101"/>
        <v>0</v>
      </c>
      <c r="J501" s="243">
        <f t="shared" si="98"/>
      </c>
      <c r="K501" s="271"/>
      <c r="N501" s="237"/>
      <c r="O501" s="237"/>
      <c r="S501" s="237"/>
      <c r="T501" s="237"/>
      <c r="V501" s="237"/>
      <c r="W501" s="237"/>
      <c r="Y501" s="274"/>
    </row>
    <row r="502" spans="1:23" ht="15.75">
      <c r="A502" s="290">
        <v>310</v>
      </c>
      <c r="B502" s="139"/>
      <c r="C502" s="146">
        <v>8504</v>
      </c>
      <c r="D502" s="159" t="s">
        <v>121</v>
      </c>
      <c r="E502" s="528"/>
      <c r="F502" s="531"/>
      <c r="G502" s="272"/>
      <c r="H502" s="811"/>
      <c r="I502" s="587">
        <f t="shared" si="101"/>
        <v>0</v>
      </c>
      <c r="J502" s="243">
        <f t="shared" si="98"/>
      </c>
      <c r="K502" s="271"/>
      <c r="N502" s="237"/>
      <c r="O502" s="237"/>
      <c r="S502" s="237"/>
      <c r="T502" s="237"/>
      <c r="V502" s="237"/>
      <c r="W502" s="237"/>
    </row>
    <row r="503" spans="1:25" s="274" customFormat="1" ht="15.75">
      <c r="A503" s="289">
        <v>315</v>
      </c>
      <c r="B503" s="143">
        <v>8600</v>
      </c>
      <c r="C503" s="910" t="s">
        <v>122</v>
      </c>
      <c r="D503" s="910"/>
      <c r="E503" s="559">
        <f>SUM(E504:E507)</f>
        <v>0</v>
      </c>
      <c r="F503" s="556">
        <f>SUM(F504:F507)</f>
        <v>0</v>
      </c>
      <c r="G503" s="410">
        <f>SUM(G504:G507)</f>
        <v>0</v>
      </c>
      <c r="H503" s="818">
        <f>SUM(H504:H507)</f>
        <v>0</v>
      </c>
      <c r="I503" s="410">
        <f>SUM(I504:I507)</f>
        <v>0</v>
      </c>
      <c r="J503" s="243">
        <f t="shared" si="98"/>
      </c>
      <c r="K503" s="271"/>
      <c r="P503" s="433"/>
      <c r="Y503" s="237"/>
    </row>
    <row r="504" spans="1:23" ht="15.75">
      <c r="A504" s="290">
        <v>320</v>
      </c>
      <c r="B504" s="139"/>
      <c r="C504" s="148">
        <v>8611</v>
      </c>
      <c r="D504" s="141" t="s">
        <v>123</v>
      </c>
      <c r="E504" s="528"/>
      <c r="F504" s="531"/>
      <c r="G504" s="272"/>
      <c r="H504" s="811"/>
      <c r="I504" s="587">
        <f t="shared" si="101"/>
        <v>0</v>
      </c>
      <c r="J504" s="243">
        <f t="shared" si="98"/>
      </c>
      <c r="K504" s="271"/>
      <c r="N504" s="237"/>
      <c r="O504" s="237"/>
      <c r="S504" s="237"/>
      <c r="T504" s="237"/>
      <c r="V504" s="237"/>
      <c r="W504" s="237"/>
    </row>
    <row r="505" spans="1:25" ht="15.75">
      <c r="A505" s="290">
        <v>325</v>
      </c>
      <c r="B505" s="139"/>
      <c r="C505" s="173">
        <v>8621</v>
      </c>
      <c r="D505" s="174" t="s">
        <v>124</v>
      </c>
      <c r="E505" s="528"/>
      <c r="F505" s="531"/>
      <c r="G505" s="272"/>
      <c r="H505" s="811"/>
      <c r="I505" s="587">
        <f t="shared" si="101"/>
        <v>0</v>
      </c>
      <c r="J505" s="243">
        <f t="shared" si="98"/>
      </c>
      <c r="K505" s="271"/>
      <c r="N505" s="237"/>
      <c r="O505" s="237"/>
      <c r="S505" s="237"/>
      <c r="T505" s="237"/>
      <c r="V505" s="237"/>
      <c r="W505" s="237"/>
      <c r="Y505" s="274"/>
    </row>
    <row r="506" spans="1:23" ht="31.5">
      <c r="A506" s="290">
        <v>330</v>
      </c>
      <c r="B506" s="139"/>
      <c r="C506" s="140">
        <v>8623</v>
      </c>
      <c r="D506" s="142" t="s">
        <v>125</v>
      </c>
      <c r="E506" s="528"/>
      <c r="F506" s="531"/>
      <c r="G506" s="272"/>
      <c r="H506" s="811"/>
      <c r="I506" s="587">
        <f t="shared" si="101"/>
        <v>0</v>
      </c>
      <c r="J506" s="243">
        <f t="shared" si="98"/>
      </c>
      <c r="K506" s="271"/>
      <c r="N506" s="237"/>
      <c r="O506" s="237"/>
      <c r="S506" s="237"/>
      <c r="T506" s="237"/>
      <c r="V506" s="237"/>
      <c r="W506" s="237"/>
    </row>
    <row r="507" spans="1:23" ht="15.75">
      <c r="A507" s="290">
        <v>340</v>
      </c>
      <c r="B507" s="139"/>
      <c r="C507" s="220">
        <v>8640</v>
      </c>
      <c r="D507" s="221" t="s">
        <v>1075</v>
      </c>
      <c r="E507" s="528"/>
      <c r="F507" s="531"/>
      <c r="G507" s="272"/>
      <c r="H507" s="811"/>
      <c r="I507" s="587">
        <f t="shared" si="101"/>
        <v>0</v>
      </c>
      <c r="J507" s="243">
        <f t="shared" si="98"/>
      </c>
      <c r="K507" s="271"/>
      <c r="N507" s="237"/>
      <c r="O507" s="237"/>
      <c r="S507" s="237"/>
      <c r="T507" s="237"/>
      <c r="V507" s="237"/>
      <c r="W507" s="237"/>
    </row>
    <row r="508" spans="1:25" s="274" customFormat="1" ht="15.75">
      <c r="A508" s="289">
        <v>295</v>
      </c>
      <c r="B508" s="143">
        <v>8700</v>
      </c>
      <c r="C508" s="910" t="s">
        <v>312</v>
      </c>
      <c r="D508" s="910"/>
      <c r="E508" s="559">
        <f>SUM(E509:E510)</f>
        <v>0</v>
      </c>
      <c r="F508" s="556">
        <f>SUM(F509:F510)</f>
        <v>0</v>
      </c>
      <c r="G508" s="410">
        <f>SUM(G509:G510)</f>
        <v>0</v>
      </c>
      <c r="H508" s="818">
        <f>SUM(H509:H510)</f>
        <v>0</v>
      </c>
      <c r="I508" s="410">
        <f>SUM(I509:I510)</f>
        <v>0</v>
      </c>
      <c r="J508" s="243">
        <f t="shared" si="98"/>
      </c>
      <c r="K508" s="271"/>
      <c r="P508" s="433"/>
      <c r="Y508" s="237"/>
    </row>
    <row r="509" spans="1:23" ht="15.75">
      <c r="A509" s="290">
        <v>300</v>
      </c>
      <c r="B509" s="139"/>
      <c r="C509" s="148">
        <v>8733</v>
      </c>
      <c r="D509" s="141" t="s">
        <v>552</v>
      </c>
      <c r="E509" s="528"/>
      <c r="F509" s="531"/>
      <c r="G509" s="272"/>
      <c r="H509" s="811"/>
      <c r="I509" s="587">
        <f t="shared" si="101"/>
        <v>0</v>
      </c>
      <c r="J509" s="243">
        <f t="shared" si="98"/>
      </c>
      <c r="K509" s="271"/>
      <c r="N509" s="237"/>
      <c r="O509" s="237"/>
      <c r="S509" s="237"/>
      <c r="T509" s="237"/>
      <c r="V509" s="237"/>
      <c r="W509" s="237"/>
    </row>
    <row r="510" spans="1:23" ht="15.75">
      <c r="A510" s="290">
        <v>310</v>
      </c>
      <c r="B510" s="139"/>
      <c r="C510" s="146">
        <v>8766</v>
      </c>
      <c r="D510" s="159" t="s">
        <v>553</v>
      </c>
      <c r="E510" s="528"/>
      <c r="F510" s="531"/>
      <c r="G510" s="272"/>
      <c r="H510" s="811"/>
      <c r="I510" s="587">
        <f t="shared" si="101"/>
        <v>0</v>
      </c>
      <c r="J510" s="243">
        <f t="shared" si="98"/>
      </c>
      <c r="K510" s="271"/>
      <c r="N510" s="237"/>
      <c r="O510" s="237"/>
      <c r="S510" s="237"/>
      <c r="T510" s="237"/>
      <c r="V510" s="237"/>
      <c r="W510" s="237"/>
    </row>
    <row r="511" spans="1:25" s="274" customFormat="1" ht="31.5" customHeight="1">
      <c r="A511" s="289">
        <v>355</v>
      </c>
      <c r="B511" s="143">
        <v>8800</v>
      </c>
      <c r="C511" s="911" t="s">
        <v>313</v>
      </c>
      <c r="D511" s="912"/>
      <c r="E511" s="559">
        <f>SUM(E512:E517)</f>
        <v>0</v>
      </c>
      <c r="F511" s="556">
        <f>SUM(F512:F517)</f>
        <v>0</v>
      </c>
      <c r="G511" s="410">
        <f>SUM(G512:G517)</f>
        <v>0</v>
      </c>
      <c r="H511" s="818">
        <f>SUM(H512:H517)</f>
        <v>0</v>
      </c>
      <c r="I511" s="410">
        <f>SUM(I512:I517)</f>
        <v>0</v>
      </c>
      <c r="J511" s="243">
        <f t="shared" si="98"/>
      </c>
      <c r="K511" s="271"/>
      <c r="P511" s="433"/>
      <c r="Y511" s="237"/>
    </row>
    <row r="512" spans="1:23" ht="15.75">
      <c r="A512" s="290">
        <v>360</v>
      </c>
      <c r="B512" s="139"/>
      <c r="C512" s="148">
        <v>8801</v>
      </c>
      <c r="D512" s="141" t="s">
        <v>558</v>
      </c>
      <c r="E512" s="560"/>
      <c r="F512" s="557"/>
      <c r="G512" s="412"/>
      <c r="H512" s="819"/>
      <c r="I512" s="587">
        <f t="shared" si="101"/>
        <v>0</v>
      </c>
      <c r="J512" s="243">
        <f aca="true" t="shared" si="102" ref="J512:J575">(IF($E512&lt;&gt;0,$J$2,IF($I512&lt;&gt;0,$J$2,"")))</f>
      </c>
      <c r="K512" s="271"/>
      <c r="N512" s="237"/>
      <c r="O512" s="237"/>
      <c r="S512" s="237"/>
      <c r="T512" s="237"/>
      <c r="V512" s="237"/>
      <c r="W512" s="237"/>
    </row>
    <row r="513" spans="1:25" ht="30">
      <c r="A513" s="290">
        <v>365</v>
      </c>
      <c r="B513" s="139"/>
      <c r="C513" s="140">
        <v>8802</v>
      </c>
      <c r="D513" s="142" t="s">
        <v>559</v>
      </c>
      <c r="E513" s="560"/>
      <c r="F513" s="557"/>
      <c r="G513" s="412"/>
      <c r="H513" s="819"/>
      <c r="I513" s="587">
        <f t="shared" si="101"/>
        <v>0</v>
      </c>
      <c r="J513" s="243">
        <f t="shared" si="102"/>
      </c>
      <c r="K513" s="271"/>
      <c r="N513" s="237"/>
      <c r="O513" s="237"/>
      <c r="S513" s="237"/>
      <c r="T513" s="237"/>
      <c r="V513" s="237"/>
      <c r="W513" s="237"/>
      <c r="Y513" s="274"/>
    </row>
    <row r="514" spans="1:25" ht="30">
      <c r="A514" s="290">
        <v>365</v>
      </c>
      <c r="B514" s="139"/>
      <c r="C514" s="140">
        <v>8803</v>
      </c>
      <c r="D514" s="142" t="s">
        <v>1822</v>
      </c>
      <c r="E514" s="560"/>
      <c r="F514" s="557"/>
      <c r="G514" s="412"/>
      <c r="H514" s="819"/>
      <c r="I514" s="587">
        <f t="shared" si="101"/>
        <v>0</v>
      </c>
      <c r="J514" s="243">
        <f t="shared" si="102"/>
      </c>
      <c r="K514" s="271"/>
      <c r="N514" s="237"/>
      <c r="O514" s="237"/>
      <c r="S514" s="237"/>
      <c r="T514" s="237"/>
      <c r="V514" s="237"/>
      <c r="W514" s="237"/>
      <c r="Y514" s="274"/>
    </row>
    <row r="515" spans="1:23" ht="15.75">
      <c r="A515" s="290">
        <v>370</v>
      </c>
      <c r="B515" s="139"/>
      <c r="C515" s="140">
        <v>8804</v>
      </c>
      <c r="D515" s="142" t="s">
        <v>555</v>
      </c>
      <c r="E515" s="560"/>
      <c r="F515" s="557"/>
      <c r="G515" s="412"/>
      <c r="H515" s="819"/>
      <c r="I515" s="587">
        <f t="shared" si="101"/>
        <v>0</v>
      </c>
      <c r="J515" s="243">
        <f t="shared" si="102"/>
      </c>
      <c r="K515" s="271"/>
      <c r="N515" s="237"/>
      <c r="O515" s="237"/>
      <c r="S515" s="237"/>
      <c r="T515" s="237"/>
      <c r="V515" s="237"/>
      <c r="W515" s="237"/>
    </row>
    <row r="516" spans="1:25" ht="30">
      <c r="A516" s="290">
        <v>365</v>
      </c>
      <c r="B516" s="139"/>
      <c r="C516" s="140" t="s">
        <v>554</v>
      </c>
      <c r="D516" s="628" t="s">
        <v>556</v>
      </c>
      <c r="E516" s="560"/>
      <c r="F516" s="557"/>
      <c r="G516" s="412"/>
      <c r="H516" s="819"/>
      <c r="I516" s="587">
        <f t="shared" si="101"/>
        <v>0</v>
      </c>
      <c r="J516" s="243">
        <f t="shared" si="102"/>
      </c>
      <c r="K516" s="271"/>
      <c r="N516" s="237"/>
      <c r="O516" s="237"/>
      <c r="S516" s="237"/>
      <c r="T516" s="237"/>
      <c r="V516" s="237"/>
      <c r="W516" s="237"/>
      <c r="Y516" s="274"/>
    </row>
    <row r="517" spans="1:23" ht="15.75">
      <c r="A517" s="290">
        <v>370</v>
      </c>
      <c r="B517" s="139"/>
      <c r="C517" s="146">
        <v>8809</v>
      </c>
      <c r="D517" s="145" t="s">
        <v>557</v>
      </c>
      <c r="E517" s="560"/>
      <c r="F517" s="557"/>
      <c r="G517" s="412"/>
      <c r="H517" s="819"/>
      <c r="I517" s="587">
        <f t="shared" si="101"/>
        <v>0</v>
      </c>
      <c r="J517" s="243">
        <f t="shared" si="102"/>
      </c>
      <c r="K517" s="271"/>
      <c r="N517" s="237"/>
      <c r="O517" s="237"/>
      <c r="S517" s="237"/>
      <c r="T517" s="237"/>
      <c r="V517" s="237"/>
      <c r="W517" s="237"/>
    </row>
    <row r="518" spans="1:25" s="274" customFormat="1" ht="24" customHeight="1">
      <c r="A518" s="289">
        <v>375</v>
      </c>
      <c r="B518" s="143">
        <v>8900</v>
      </c>
      <c r="C518" s="905" t="s">
        <v>601</v>
      </c>
      <c r="D518" s="906"/>
      <c r="E518" s="559">
        <f>SUM(E519:E521)</f>
        <v>0</v>
      </c>
      <c r="F518" s="556">
        <f>SUM(F519:F521)</f>
        <v>0</v>
      </c>
      <c r="G518" s="410">
        <f>SUM(G519:G521)</f>
        <v>0</v>
      </c>
      <c r="H518" s="818">
        <f>SUM(H519:H521)</f>
        <v>0</v>
      </c>
      <c r="I518" s="410">
        <f>SUM(I519:I521)</f>
        <v>0</v>
      </c>
      <c r="J518" s="243">
        <f t="shared" si="102"/>
      </c>
      <c r="K518" s="271"/>
      <c r="P518" s="433"/>
      <c r="Y518" s="237"/>
    </row>
    <row r="519" spans="1:23" ht="15.75">
      <c r="A519" s="290">
        <v>380</v>
      </c>
      <c r="B519" s="157"/>
      <c r="C519" s="148">
        <v>8901</v>
      </c>
      <c r="D519" s="141" t="s">
        <v>1823</v>
      </c>
      <c r="E519" s="560"/>
      <c r="F519" s="572"/>
      <c r="G519" s="222"/>
      <c r="H519" s="825"/>
      <c r="I519" s="587">
        <f t="shared" si="101"/>
        <v>0</v>
      </c>
      <c r="J519" s="243">
        <f t="shared" si="102"/>
      </c>
      <c r="K519" s="271"/>
      <c r="N519" s="237"/>
      <c r="O519" s="237"/>
      <c r="S519" s="237"/>
      <c r="T519" s="237"/>
      <c r="V519" s="237"/>
      <c r="W519" s="237"/>
    </row>
    <row r="520" spans="1:25" ht="30">
      <c r="A520" s="290">
        <v>385</v>
      </c>
      <c r="B520" s="157"/>
      <c r="C520" s="140">
        <v>8902</v>
      </c>
      <c r="D520" s="142" t="s">
        <v>1824</v>
      </c>
      <c r="E520" s="560"/>
      <c r="F520" s="572"/>
      <c r="G520" s="222"/>
      <c r="H520" s="825"/>
      <c r="I520" s="587">
        <f t="shared" si="101"/>
        <v>0</v>
      </c>
      <c r="J520" s="243">
        <f t="shared" si="102"/>
      </c>
      <c r="K520" s="271"/>
      <c r="N520" s="237"/>
      <c r="O520" s="237"/>
      <c r="S520" s="237"/>
      <c r="T520" s="237"/>
      <c r="V520" s="237"/>
      <c r="W520" s="237"/>
      <c r="Y520" s="274"/>
    </row>
    <row r="521" spans="1:23" ht="30">
      <c r="A521" s="290">
        <v>390</v>
      </c>
      <c r="B521" s="157"/>
      <c r="C521" s="146">
        <v>8903</v>
      </c>
      <c r="D521" s="145" t="s">
        <v>1376</v>
      </c>
      <c r="E521" s="560"/>
      <c r="F521" s="572"/>
      <c r="G521" s="222"/>
      <c r="H521" s="825"/>
      <c r="I521" s="587">
        <f t="shared" si="101"/>
        <v>0</v>
      </c>
      <c r="J521" s="243">
        <f t="shared" si="102"/>
      </c>
      <c r="K521" s="271"/>
      <c r="N521" s="237"/>
      <c r="O521" s="237"/>
      <c r="S521" s="237"/>
      <c r="T521" s="237"/>
      <c r="V521" s="237"/>
      <c r="W521" s="237"/>
    </row>
    <row r="522" spans="1:25" s="274" customFormat="1" ht="15.75">
      <c r="A522" s="289">
        <v>395</v>
      </c>
      <c r="B522" s="143">
        <v>9000</v>
      </c>
      <c r="C522" s="923" t="s">
        <v>1079</v>
      </c>
      <c r="D522" s="923"/>
      <c r="E522" s="532"/>
      <c r="F522" s="535"/>
      <c r="G522" s="285"/>
      <c r="H522" s="810"/>
      <c r="I522" s="587">
        <f t="shared" si="101"/>
        <v>0</v>
      </c>
      <c r="J522" s="243">
        <f t="shared" si="102"/>
      </c>
      <c r="K522" s="271"/>
      <c r="P522" s="433"/>
      <c r="Y522" s="237"/>
    </row>
    <row r="523" spans="1:25" s="274" customFormat="1" ht="33" customHeight="1">
      <c r="A523" s="289">
        <v>405</v>
      </c>
      <c r="B523" s="143">
        <v>9100</v>
      </c>
      <c r="C523" s="924" t="s">
        <v>1825</v>
      </c>
      <c r="D523" s="924"/>
      <c r="E523" s="559">
        <f>SUM(E524:E527)</f>
        <v>0</v>
      </c>
      <c r="F523" s="556">
        <f>SUM(F524:F527)</f>
        <v>0</v>
      </c>
      <c r="G523" s="410">
        <f>SUM(G524:G527)</f>
        <v>0</v>
      </c>
      <c r="H523" s="818">
        <f>SUM(H524:H527)</f>
        <v>0</v>
      </c>
      <c r="I523" s="410">
        <f>SUM(I524:I527)</f>
        <v>0</v>
      </c>
      <c r="J523" s="243">
        <f t="shared" si="102"/>
      </c>
      <c r="K523" s="271"/>
      <c r="P523" s="433"/>
      <c r="Y523" s="237"/>
    </row>
    <row r="524" spans="1:25" ht="15.75">
      <c r="A524" s="290">
        <v>410</v>
      </c>
      <c r="B524" s="139"/>
      <c r="C524" s="148">
        <v>9111</v>
      </c>
      <c r="D524" s="151" t="s">
        <v>1080</v>
      </c>
      <c r="E524" s="528"/>
      <c r="F524" s="531"/>
      <c r="G524" s="272"/>
      <c r="H524" s="811"/>
      <c r="I524" s="587">
        <f t="shared" si="101"/>
        <v>0</v>
      </c>
      <c r="J524" s="243">
        <f t="shared" si="102"/>
      </c>
      <c r="K524" s="271"/>
      <c r="N524" s="237"/>
      <c r="O524" s="237"/>
      <c r="S524" s="237"/>
      <c r="T524" s="237"/>
      <c r="V524" s="237"/>
      <c r="W524" s="237"/>
      <c r="Y524" s="274"/>
    </row>
    <row r="525" spans="1:25" ht="15.75">
      <c r="A525" s="290">
        <v>415</v>
      </c>
      <c r="B525" s="139"/>
      <c r="C525" s="140">
        <v>9112</v>
      </c>
      <c r="D525" s="168" t="s">
        <v>1081</v>
      </c>
      <c r="E525" s="528"/>
      <c r="F525" s="531"/>
      <c r="G525" s="272"/>
      <c r="H525" s="811"/>
      <c r="I525" s="587">
        <f t="shared" si="101"/>
        <v>0</v>
      </c>
      <c r="J525" s="243">
        <f t="shared" si="102"/>
      </c>
      <c r="K525" s="271"/>
      <c r="N525" s="237"/>
      <c r="O525" s="237"/>
      <c r="S525" s="237"/>
      <c r="T525" s="237"/>
      <c r="V525" s="237"/>
      <c r="W525" s="237"/>
      <c r="Y525" s="274"/>
    </row>
    <row r="526" spans="1:23" ht="15.75">
      <c r="A526" s="290">
        <v>420</v>
      </c>
      <c r="B526" s="139"/>
      <c r="C526" s="140">
        <v>9121</v>
      </c>
      <c r="D526" s="168" t="s">
        <v>1082</v>
      </c>
      <c r="E526" s="528"/>
      <c r="F526" s="531"/>
      <c r="G526" s="272"/>
      <c r="H526" s="811"/>
      <c r="I526" s="587">
        <f t="shared" si="101"/>
        <v>0</v>
      </c>
      <c r="J526" s="243">
        <f t="shared" si="102"/>
      </c>
      <c r="K526" s="271"/>
      <c r="N526" s="237"/>
      <c r="O526" s="237"/>
      <c r="S526" s="237"/>
      <c r="T526" s="237"/>
      <c r="V526" s="237"/>
      <c r="W526" s="237"/>
    </row>
    <row r="527" spans="1:23" ht="15.75">
      <c r="A527" s="290">
        <v>425</v>
      </c>
      <c r="B527" s="139"/>
      <c r="C527" s="146">
        <v>9122</v>
      </c>
      <c r="D527" s="159" t="s">
        <v>1083</v>
      </c>
      <c r="E527" s="528"/>
      <c r="F527" s="531"/>
      <c r="G527" s="272"/>
      <c r="H527" s="811"/>
      <c r="I527" s="587">
        <f t="shared" si="101"/>
        <v>0</v>
      </c>
      <c r="J527" s="243">
        <f t="shared" si="102"/>
      </c>
      <c r="K527" s="271"/>
      <c r="N527" s="237"/>
      <c r="O527" s="237"/>
      <c r="S527" s="237"/>
      <c r="T527" s="237"/>
      <c r="V527" s="237"/>
      <c r="W527" s="237"/>
    </row>
    <row r="528" spans="1:25" s="274" customFormat="1" ht="31.5" customHeight="1">
      <c r="A528" s="289">
        <v>430</v>
      </c>
      <c r="B528" s="143">
        <v>9200</v>
      </c>
      <c r="C528" s="927" t="s">
        <v>1084</v>
      </c>
      <c r="D528" s="912"/>
      <c r="E528" s="559">
        <f>+E529+E530</f>
        <v>0</v>
      </c>
      <c r="F528" s="556">
        <f>+F529+F530</f>
        <v>0</v>
      </c>
      <c r="G528" s="410">
        <f>+G529+G530</f>
        <v>0</v>
      </c>
      <c r="H528" s="818">
        <f>+H529+H530</f>
        <v>0</v>
      </c>
      <c r="I528" s="410">
        <f>+I529+I530</f>
        <v>0</v>
      </c>
      <c r="J528" s="243">
        <f t="shared" si="102"/>
      </c>
      <c r="K528" s="271"/>
      <c r="P528" s="433"/>
      <c r="Y528" s="237"/>
    </row>
    <row r="529" spans="1:23" ht="15.75">
      <c r="A529" s="290">
        <v>435</v>
      </c>
      <c r="B529" s="139"/>
      <c r="C529" s="148">
        <v>9201</v>
      </c>
      <c r="D529" s="141" t="s">
        <v>1085</v>
      </c>
      <c r="E529" s="560"/>
      <c r="F529" s="557"/>
      <c r="G529" s="412"/>
      <c r="H529" s="819"/>
      <c r="I529" s="587">
        <f t="shared" si="101"/>
        <v>0</v>
      </c>
      <c r="J529" s="243">
        <f t="shared" si="102"/>
      </c>
      <c r="K529" s="271"/>
      <c r="N529" s="237"/>
      <c r="O529" s="237"/>
      <c r="S529" s="237"/>
      <c r="T529" s="237"/>
      <c r="V529" s="237"/>
      <c r="W529" s="237"/>
    </row>
    <row r="530" spans="1:25" ht="15.75">
      <c r="A530" s="305">
        <v>440</v>
      </c>
      <c r="B530" s="139"/>
      <c r="C530" s="146">
        <v>9202</v>
      </c>
      <c r="D530" s="145" t="s">
        <v>1086</v>
      </c>
      <c r="E530" s="560"/>
      <c r="F530" s="557"/>
      <c r="G530" s="412"/>
      <c r="H530" s="819"/>
      <c r="I530" s="587">
        <f t="shared" si="101"/>
        <v>0</v>
      </c>
      <c r="J530" s="243">
        <f t="shared" si="102"/>
      </c>
      <c r="K530" s="271"/>
      <c r="N530" s="237"/>
      <c r="O530" s="237"/>
      <c r="S530" s="237"/>
      <c r="T530" s="237"/>
      <c r="V530" s="237"/>
      <c r="W530" s="237"/>
      <c r="Y530" s="274"/>
    </row>
    <row r="531" spans="1:25" s="274" customFormat="1" ht="15.75">
      <c r="A531" s="358">
        <v>445</v>
      </c>
      <c r="B531" s="143">
        <v>9300</v>
      </c>
      <c r="C531" s="910" t="s">
        <v>1087</v>
      </c>
      <c r="D531" s="910"/>
      <c r="E531" s="559">
        <f>SUM(E532:E552)</f>
        <v>0</v>
      </c>
      <c r="F531" s="556">
        <f>SUM(F532:F552)</f>
        <v>0</v>
      </c>
      <c r="G531" s="410">
        <f>SUM(G532:G552)</f>
        <v>0</v>
      </c>
      <c r="H531" s="818">
        <f>SUM(H532:H552)</f>
        <v>0</v>
      </c>
      <c r="I531" s="410">
        <f>SUM(I532:I552)</f>
        <v>0</v>
      </c>
      <c r="J531" s="243">
        <f t="shared" si="102"/>
      </c>
      <c r="K531" s="271"/>
      <c r="P531" s="433"/>
      <c r="Y531" s="237"/>
    </row>
    <row r="532" spans="1:23" ht="15.75">
      <c r="A532" s="305">
        <v>450</v>
      </c>
      <c r="B532" s="139"/>
      <c r="C532" s="148">
        <v>9301</v>
      </c>
      <c r="D532" s="151" t="s">
        <v>1826</v>
      </c>
      <c r="E532" s="560"/>
      <c r="F532" s="557"/>
      <c r="G532" s="412"/>
      <c r="H532" s="819"/>
      <c r="I532" s="587">
        <f t="shared" si="101"/>
        <v>0</v>
      </c>
      <c r="J532" s="243">
        <f t="shared" si="102"/>
      </c>
      <c r="K532" s="271"/>
      <c r="N532" s="237"/>
      <c r="O532" s="237"/>
      <c r="S532" s="237"/>
      <c r="T532" s="237"/>
      <c r="V532" s="237"/>
      <c r="W532" s="237"/>
    </row>
    <row r="533" spans="1:23" ht="30.75" customHeight="1">
      <c r="A533" s="305">
        <v>450</v>
      </c>
      <c r="B533" s="139"/>
      <c r="C533" s="140">
        <v>9310</v>
      </c>
      <c r="D533" s="629" t="s">
        <v>1088</v>
      </c>
      <c r="E533" s="560"/>
      <c r="F533" s="557"/>
      <c r="G533" s="412"/>
      <c r="H533" s="819"/>
      <c r="I533" s="587">
        <f t="shared" si="101"/>
        <v>0</v>
      </c>
      <c r="J533" s="243">
        <f t="shared" si="102"/>
      </c>
      <c r="K533" s="271"/>
      <c r="N533" s="237"/>
      <c r="O533" s="237"/>
      <c r="S533" s="237"/>
      <c r="T533" s="237"/>
      <c r="V533" s="237"/>
      <c r="W533" s="237"/>
    </row>
    <row r="534" spans="1:25" s="303" customFormat="1" ht="15.75">
      <c r="A534" s="439">
        <v>451</v>
      </c>
      <c r="B534" s="139"/>
      <c r="C534" s="223">
        <v>9317</v>
      </c>
      <c r="D534" s="566" t="s">
        <v>1827</v>
      </c>
      <c r="E534" s="560"/>
      <c r="F534" s="557"/>
      <c r="G534" s="412"/>
      <c r="H534" s="819"/>
      <c r="I534" s="587">
        <f t="shared" si="101"/>
        <v>0</v>
      </c>
      <c r="J534" s="243">
        <f t="shared" si="102"/>
      </c>
      <c r="K534" s="271"/>
      <c r="Y534" s="274"/>
    </row>
    <row r="535" spans="1:25" s="303" customFormat="1" ht="15.75">
      <c r="A535" s="439">
        <v>452</v>
      </c>
      <c r="B535" s="139"/>
      <c r="C535" s="223">
        <v>9318</v>
      </c>
      <c r="D535" s="566" t="s">
        <v>1828</v>
      </c>
      <c r="E535" s="560"/>
      <c r="F535" s="557"/>
      <c r="G535" s="412"/>
      <c r="H535" s="819"/>
      <c r="I535" s="587">
        <f t="shared" si="101"/>
        <v>0</v>
      </c>
      <c r="J535" s="243">
        <f t="shared" si="102"/>
      </c>
      <c r="K535" s="271"/>
      <c r="Y535" s="237"/>
    </row>
    <row r="536" spans="1:25" ht="31.5">
      <c r="A536" s="409">
        <v>456</v>
      </c>
      <c r="B536" s="139"/>
      <c r="C536" s="140">
        <v>9321</v>
      </c>
      <c r="D536" s="162" t="s">
        <v>1089</v>
      </c>
      <c r="E536" s="560"/>
      <c r="F536" s="557"/>
      <c r="G536" s="412"/>
      <c r="H536" s="819"/>
      <c r="I536" s="587">
        <f t="shared" si="101"/>
        <v>0</v>
      </c>
      <c r="J536" s="243">
        <f t="shared" si="102"/>
      </c>
      <c r="K536" s="271"/>
      <c r="N536" s="237"/>
      <c r="O536" s="237"/>
      <c r="S536" s="237"/>
      <c r="T536" s="237"/>
      <c r="V536" s="237"/>
      <c r="W536" s="237"/>
      <c r="Y536" s="303"/>
    </row>
    <row r="537" spans="1:25" ht="31.5">
      <c r="A537" s="409">
        <v>457</v>
      </c>
      <c r="B537" s="139"/>
      <c r="C537" s="140">
        <v>9322</v>
      </c>
      <c r="D537" s="162" t="s">
        <v>1840</v>
      </c>
      <c r="E537" s="560"/>
      <c r="F537" s="557"/>
      <c r="G537" s="412"/>
      <c r="H537" s="819"/>
      <c r="I537" s="587">
        <f t="shared" si="101"/>
        <v>0</v>
      </c>
      <c r="J537" s="243">
        <f t="shared" si="102"/>
      </c>
      <c r="K537" s="271"/>
      <c r="N537" s="237"/>
      <c r="O537" s="237"/>
      <c r="S537" s="237"/>
      <c r="T537" s="237"/>
      <c r="V537" s="237"/>
      <c r="W537" s="237"/>
      <c r="Y537" s="303"/>
    </row>
    <row r="538" spans="1:23" ht="31.5">
      <c r="A538" s="409">
        <v>458</v>
      </c>
      <c r="B538" s="139"/>
      <c r="C538" s="140">
        <v>9323</v>
      </c>
      <c r="D538" s="162" t="s">
        <v>1841</v>
      </c>
      <c r="E538" s="560"/>
      <c r="F538" s="557"/>
      <c r="G538" s="412"/>
      <c r="H538" s="819"/>
      <c r="I538" s="587">
        <f t="shared" si="101"/>
        <v>0</v>
      </c>
      <c r="J538" s="243">
        <f t="shared" si="102"/>
      </c>
      <c r="K538" s="271"/>
      <c r="N538" s="237"/>
      <c r="O538" s="237"/>
      <c r="S538" s="237"/>
      <c r="T538" s="237"/>
      <c r="V538" s="237"/>
      <c r="W538" s="237"/>
    </row>
    <row r="539" spans="1:23" ht="31.5">
      <c r="A539" s="409">
        <v>459</v>
      </c>
      <c r="B539" s="139"/>
      <c r="C539" s="140">
        <v>9324</v>
      </c>
      <c r="D539" s="162" t="s">
        <v>1842</v>
      </c>
      <c r="E539" s="560"/>
      <c r="F539" s="557"/>
      <c r="G539" s="412"/>
      <c r="H539" s="819"/>
      <c r="I539" s="587">
        <f t="shared" si="101"/>
        <v>0</v>
      </c>
      <c r="J539" s="243">
        <f t="shared" si="102"/>
      </c>
      <c r="K539" s="271"/>
      <c r="N539" s="237"/>
      <c r="O539" s="237"/>
      <c r="S539" s="237"/>
      <c r="T539" s="237"/>
      <c r="V539" s="237"/>
      <c r="W539" s="237"/>
    </row>
    <row r="540" spans="1:23" ht="15.75">
      <c r="A540" s="409">
        <v>460</v>
      </c>
      <c r="B540" s="139"/>
      <c r="C540" s="140">
        <v>9325</v>
      </c>
      <c r="D540" s="162" t="s">
        <v>1843</v>
      </c>
      <c r="E540" s="560"/>
      <c r="F540" s="557"/>
      <c r="G540" s="412"/>
      <c r="H540" s="819"/>
      <c r="I540" s="587">
        <f t="shared" si="101"/>
        <v>0</v>
      </c>
      <c r="J540" s="243">
        <f t="shared" si="102"/>
      </c>
      <c r="K540" s="271"/>
      <c r="N540" s="237"/>
      <c r="O540" s="237"/>
      <c r="S540" s="237"/>
      <c r="T540" s="237"/>
      <c r="V540" s="237"/>
      <c r="W540" s="237"/>
    </row>
    <row r="541" spans="1:23" ht="15.75">
      <c r="A541" s="409">
        <v>461</v>
      </c>
      <c r="B541" s="139"/>
      <c r="C541" s="140">
        <v>9326</v>
      </c>
      <c r="D541" s="162" t="s">
        <v>1844</v>
      </c>
      <c r="E541" s="560"/>
      <c r="F541" s="557"/>
      <c r="G541" s="412"/>
      <c r="H541" s="819"/>
      <c r="I541" s="587">
        <f t="shared" si="101"/>
        <v>0</v>
      </c>
      <c r="J541" s="243">
        <f t="shared" si="102"/>
      </c>
      <c r="K541" s="271"/>
      <c r="N541" s="237"/>
      <c r="O541" s="237"/>
      <c r="S541" s="237"/>
      <c r="T541" s="237"/>
      <c r="V541" s="237"/>
      <c r="W541" s="237"/>
    </row>
    <row r="542" spans="1:23" ht="30.75" customHeight="1">
      <c r="A542" s="305"/>
      <c r="B542" s="139"/>
      <c r="C542" s="140">
        <v>9327</v>
      </c>
      <c r="D542" s="162" t="s">
        <v>1845</v>
      </c>
      <c r="E542" s="560"/>
      <c r="F542" s="557"/>
      <c r="G542" s="412"/>
      <c r="H542" s="819"/>
      <c r="I542" s="587">
        <f t="shared" si="101"/>
        <v>0</v>
      </c>
      <c r="J542" s="243">
        <f t="shared" si="102"/>
      </c>
      <c r="K542" s="271"/>
      <c r="N542" s="237"/>
      <c r="O542" s="237"/>
      <c r="S542" s="237"/>
      <c r="T542" s="237"/>
      <c r="V542" s="237"/>
      <c r="W542" s="237"/>
    </row>
    <row r="543" spans="1:23" ht="15.75">
      <c r="A543" s="305"/>
      <c r="B543" s="139"/>
      <c r="C543" s="140">
        <v>9328</v>
      </c>
      <c r="D543" s="162" t="s">
        <v>59</v>
      </c>
      <c r="E543" s="560"/>
      <c r="F543" s="557"/>
      <c r="G543" s="412"/>
      <c r="H543" s="819"/>
      <c r="I543" s="587">
        <f t="shared" si="101"/>
        <v>0</v>
      </c>
      <c r="J543" s="243">
        <f t="shared" si="102"/>
      </c>
      <c r="K543" s="271"/>
      <c r="N543" s="237"/>
      <c r="O543" s="237"/>
      <c r="S543" s="237"/>
      <c r="T543" s="237"/>
      <c r="V543" s="237"/>
      <c r="W543" s="237"/>
    </row>
    <row r="544" spans="1:23" ht="30">
      <c r="A544" s="409">
        <v>462</v>
      </c>
      <c r="B544" s="139"/>
      <c r="C544" s="140">
        <v>9330</v>
      </c>
      <c r="D544" s="142" t="s">
        <v>60</v>
      </c>
      <c r="E544" s="560"/>
      <c r="F544" s="557"/>
      <c r="G544" s="412"/>
      <c r="H544" s="819"/>
      <c r="I544" s="587">
        <f t="shared" si="101"/>
        <v>0</v>
      </c>
      <c r="J544" s="243">
        <f t="shared" si="102"/>
      </c>
      <c r="K544" s="271"/>
      <c r="N544" s="237"/>
      <c r="O544" s="237"/>
      <c r="S544" s="237"/>
      <c r="T544" s="237"/>
      <c r="V544" s="237"/>
      <c r="W544" s="237"/>
    </row>
    <row r="545" spans="1:23" ht="31.5">
      <c r="A545" s="305"/>
      <c r="B545" s="139"/>
      <c r="C545" s="140">
        <v>9336</v>
      </c>
      <c r="D545" s="162" t="s">
        <v>1829</v>
      </c>
      <c r="E545" s="560"/>
      <c r="F545" s="557"/>
      <c r="G545" s="412"/>
      <c r="H545" s="819"/>
      <c r="I545" s="587">
        <f t="shared" si="101"/>
        <v>0</v>
      </c>
      <c r="J545" s="243">
        <f t="shared" si="102"/>
      </c>
      <c r="K545" s="271"/>
      <c r="N545" s="237"/>
      <c r="O545" s="237"/>
      <c r="S545" s="237"/>
      <c r="T545" s="237"/>
      <c r="V545" s="237"/>
      <c r="W545" s="237"/>
    </row>
    <row r="546" spans="1:23" ht="30">
      <c r="A546" s="409">
        <v>462</v>
      </c>
      <c r="B546" s="139"/>
      <c r="C546" s="140">
        <v>9337</v>
      </c>
      <c r="D546" s="142" t="s">
        <v>1830</v>
      </c>
      <c r="E546" s="560"/>
      <c r="F546" s="557"/>
      <c r="G546" s="412"/>
      <c r="H546" s="819"/>
      <c r="I546" s="587">
        <f t="shared" si="101"/>
        <v>0</v>
      </c>
      <c r="J546" s="243">
        <f t="shared" si="102"/>
      </c>
      <c r="K546" s="271"/>
      <c r="N546" s="237"/>
      <c r="O546" s="237"/>
      <c r="S546" s="237"/>
      <c r="T546" s="237"/>
      <c r="V546" s="237"/>
      <c r="W546" s="237"/>
    </row>
    <row r="547" spans="1:23" ht="15.75">
      <c r="A547" s="305"/>
      <c r="B547" s="139"/>
      <c r="C547" s="140">
        <v>9338</v>
      </c>
      <c r="D547" s="162" t="s">
        <v>1377</v>
      </c>
      <c r="E547" s="560"/>
      <c r="F547" s="557"/>
      <c r="G547" s="412"/>
      <c r="H547" s="819"/>
      <c r="I547" s="587">
        <f t="shared" si="101"/>
        <v>0</v>
      </c>
      <c r="J547" s="243">
        <f t="shared" si="102"/>
      </c>
      <c r="K547" s="271"/>
      <c r="N547" s="237"/>
      <c r="O547" s="237"/>
      <c r="S547" s="237"/>
      <c r="T547" s="237"/>
      <c r="V547" s="237"/>
      <c r="W547" s="237"/>
    </row>
    <row r="548" spans="1:23" ht="15.75">
      <c r="A548" s="409">
        <v>462</v>
      </c>
      <c r="B548" s="139"/>
      <c r="C548" s="140">
        <v>9339</v>
      </c>
      <c r="D548" s="142" t="s">
        <v>1378</v>
      </c>
      <c r="E548" s="560"/>
      <c r="F548" s="557"/>
      <c r="G548" s="412"/>
      <c r="H548" s="819"/>
      <c r="I548" s="587">
        <f t="shared" si="101"/>
        <v>0</v>
      </c>
      <c r="J548" s="243">
        <f t="shared" si="102"/>
      </c>
      <c r="K548" s="271"/>
      <c r="N548" s="237"/>
      <c r="O548" s="237"/>
      <c r="S548" s="237"/>
      <c r="T548" s="237"/>
      <c r="V548" s="237"/>
      <c r="W548" s="237"/>
    </row>
    <row r="549" spans="1:23" ht="15.75">
      <c r="A549" s="305"/>
      <c r="B549" s="139"/>
      <c r="C549" s="140">
        <v>9355</v>
      </c>
      <c r="D549" s="162" t="s">
        <v>1831</v>
      </c>
      <c r="E549" s="804"/>
      <c r="F549" s="803"/>
      <c r="G549" s="801"/>
      <c r="H549" s="819"/>
      <c r="I549" s="587">
        <f t="shared" si="101"/>
        <v>0</v>
      </c>
      <c r="J549" s="243">
        <f t="shared" si="102"/>
      </c>
      <c r="K549" s="271"/>
      <c r="N549" s="237"/>
      <c r="O549" s="237"/>
      <c r="S549" s="237"/>
      <c r="T549" s="237"/>
      <c r="V549" s="237"/>
      <c r="W549" s="237"/>
    </row>
    <row r="550" spans="1:23" ht="15.75">
      <c r="A550" s="409">
        <v>462</v>
      </c>
      <c r="B550" s="139"/>
      <c r="C550" s="140">
        <v>9356</v>
      </c>
      <c r="D550" s="142" t="s">
        <v>1832</v>
      </c>
      <c r="E550" s="804"/>
      <c r="F550" s="803"/>
      <c r="G550" s="801"/>
      <c r="H550" s="819"/>
      <c r="I550" s="587">
        <f t="shared" si="101"/>
        <v>0</v>
      </c>
      <c r="J550" s="243">
        <f t="shared" si="102"/>
      </c>
      <c r="K550" s="271"/>
      <c r="N550" s="237"/>
      <c r="O550" s="237"/>
      <c r="S550" s="237"/>
      <c r="T550" s="237"/>
      <c r="V550" s="237"/>
      <c r="W550" s="237"/>
    </row>
    <row r="551" spans="1:23" ht="15.75">
      <c r="A551" s="409">
        <v>462</v>
      </c>
      <c r="B551" s="139"/>
      <c r="C551" s="140">
        <v>9395</v>
      </c>
      <c r="D551" s="142" t="s">
        <v>1833</v>
      </c>
      <c r="E551" s="560"/>
      <c r="F551" s="557"/>
      <c r="G551" s="412"/>
      <c r="H551" s="819"/>
      <c r="I551" s="587">
        <f t="shared" si="101"/>
        <v>0</v>
      </c>
      <c r="J551" s="243">
        <f t="shared" si="102"/>
      </c>
      <c r="K551" s="271"/>
      <c r="N551" s="237"/>
      <c r="O551" s="237"/>
      <c r="S551" s="237"/>
      <c r="T551" s="237"/>
      <c r="V551" s="237"/>
      <c r="W551" s="237"/>
    </row>
    <row r="552" spans="1:23" ht="31.5">
      <c r="A552" s="305">
        <v>465</v>
      </c>
      <c r="B552" s="139"/>
      <c r="C552" s="146">
        <v>9396</v>
      </c>
      <c r="D552" s="159" t="s">
        <v>1834</v>
      </c>
      <c r="E552" s="560"/>
      <c r="F552" s="557"/>
      <c r="G552" s="412"/>
      <c r="H552" s="819"/>
      <c r="I552" s="587">
        <f t="shared" si="101"/>
        <v>0</v>
      </c>
      <c r="J552" s="243">
        <f t="shared" si="102"/>
      </c>
      <c r="K552" s="271"/>
      <c r="N552" s="237"/>
      <c r="O552" s="237"/>
      <c r="S552" s="237"/>
      <c r="T552" s="237"/>
      <c r="V552" s="237"/>
      <c r="W552" s="237"/>
    </row>
    <row r="553" spans="1:25" s="274" customFormat="1" ht="31.5" customHeight="1">
      <c r="A553" s="358">
        <v>470</v>
      </c>
      <c r="B553" s="143">
        <v>9500</v>
      </c>
      <c r="C553" s="927" t="s">
        <v>61</v>
      </c>
      <c r="D553" s="927"/>
      <c r="E553" s="559">
        <f>SUM(E554:E572)</f>
        <v>0</v>
      </c>
      <c r="F553" s="556">
        <f>SUM(F554:F572)</f>
        <v>0</v>
      </c>
      <c r="G553" s="410">
        <f>SUM(G554:G572)</f>
        <v>0</v>
      </c>
      <c r="H553" s="818">
        <f>SUM(H554:H572)</f>
        <v>0</v>
      </c>
      <c r="I553" s="410">
        <f>SUM(I554:I572)</f>
        <v>0</v>
      </c>
      <c r="J553" s="243">
        <f t="shared" si="102"/>
      </c>
      <c r="K553" s="271"/>
      <c r="P553" s="433"/>
      <c r="Y553" s="237"/>
    </row>
    <row r="554" spans="1:23" ht="15.75">
      <c r="A554" s="305">
        <v>475</v>
      </c>
      <c r="B554" s="139"/>
      <c r="C554" s="148">
        <v>9501</v>
      </c>
      <c r="D554" s="151" t="s">
        <v>62</v>
      </c>
      <c r="E554" s="528"/>
      <c r="F554" s="531"/>
      <c r="G554" s="272"/>
      <c r="H554" s="811"/>
      <c r="I554" s="587">
        <f t="shared" si="101"/>
        <v>0</v>
      </c>
      <c r="J554" s="243">
        <f t="shared" si="102"/>
      </c>
      <c r="K554" s="271"/>
      <c r="N554" s="237"/>
      <c r="O554" s="237"/>
      <c r="S554" s="237"/>
      <c r="T554" s="237"/>
      <c r="V554" s="237"/>
      <c r="W554" s="237"/>
    </row>
    <row r="555" spans="1:25" ht="34.5" customHeight="1">
      <c r="A555" s="305">
        <v>480</v>
      </c>
      <c r="B555" s="139"/>
      <c r="C555" s="140">
        <v>9502</v>
      </c>
      <c r="D555" s="168" t="s">
        <v>63</v>
      </c>
      <c r="E555" s="528"/>
      <c r="F555" s="531"/>
      <c r="G555" s="272"/>
      <c r="H555" s="811"/>
      <c r="I555" s="587">
        <f aca="true" t="shared" si="103" ref="I555:I572">F555+G555+H555</f>
        <v>0</v>
      </c>
      <c r="J555" s="243">
        <f t="shared" si="102"/>
      </c>
      <c r="K555" s="271"/>
      <c r="N555" s="237"/>
      <c r="O555" s="237"/>
      <c r="S555" s="237"/>
      <c r="T555" s="237"/>
      <c r="V555" s="237"/>
      <c r="W555" s="237"/>
      <c r="Y555" s="274"/>
    </row>
    <row r="556" spans="1:23" ht="15.75">
      <c r="A556" s="305">
        <v>485</v>
      </c>
      <c r="B556" s="139"/>
      <c r="C556" s="140">
        <v>9503</v>
      </c>
      <c r="D556" s="168" t="s">
        <v>64</v>
      </c>
      <c r="E556" s="528"/>
      <c r="F556" s="531"/>
      <c r="G556" s="272"/>
      <c r="H556" s="811"/>
      <c r="I556" s="587">
        <f t="shared" si="103"/>
        <v>0</v>
      </c>
      <c r="J556" s="243">
        <f t="shared" si="102"/>
      </c>
      <c r="K556" s="271"/>
      <c r="N556" s="237"/>
      <c r="O556" s="237"/>
      <c r="S556" s="237"/>
      <c r="T556" s="237"/>
      <c r="V556" s="237"/>
      <c r="W556" s="237"/>
    </row>
    <row r="557" spans="1:23" ht="31.5">
      <c r="A557" s="305">
        <v>490</v>
      </c>
      <c r="B557" s="139"/>
      <c r="C557" s="140">
        <v>9504</v>
      </c>
      <c r="D557" s="168" t="s">
        <v>65</v>
      </c>
      <c r="E557" s="528"/>
      <c r="F557" s="531"/>
      <c r="G557" s="272"/>
      <c r="H557" s="811"/>
      <c r="I557" s="587">
        <f t="shared" si="103"/>
        <v>0</v>
      </c>
      <c r="J557" s="243">
        <f t="shared" si="102"/>
      </c>
      <c r="K557" s="271"/>
      <c r="N557" s="237"/>
      <c r="O557" s="237"/>
      <c r="S557" s="237"/>
      <c r="T557" s="237"/>
      <c r="V557" s="237"/>
      <c r="W557" s="237"/>
    </row>
    <row r="558" spans="1:23" ht="15.75">
      <c r="A558" s="305">
        <v>495</v>
      </c>
      <c r="B558" s="139"/>
      <c r="C558" s="140">
        <v>9505</v>
      </c>
      <c r="D558" s="168" t="s">
        <v>66</v>
      </c>
      <c r="E558" s="528"/>
      <c r="F558" s="531"/>
      <c r="G558" s="272"/>
      <c r="H558" s="811"/>
      <c r="I558" s="587">
        <f t="shared" si="103"/>
        <v>0</v>
      </c>
      <c r="J558" s="243">
        <f t="shared" si="102"/>
      </c>
      <c r="K558" s="271"/>
      <c r="N558" s="237"/>
      <c r="O558" s="237"/>
      <c r="S558" s="237"/>
      <c r="T558" s="237"/>
      <c r="V558" s="237"/>
      <c r="W558" s="237"/>
    </row>
    <row r="559" spans="1:23" ht="15.75">
      <c r="A559" s="305">
        <v>500</v>
      </c>
      <c r="B559" s="139"/>
      <c r="C559" s="140">
        <v>9506</v>
      </c>
      <c r="D559" s="168" t="s">
        <v>67</v>
      </c>
      <c r="E559" s="528"/>
      <c r="F559" s="531"/>
      <c r="G559" s="272"/>
      <c r="H559" s="811"/>
      <c r="I559" s="587">
        <f t="shared" si="103"/>
        <v>0</v>
      </c>
      <c r="J559" s="243">
        <f t="shared" si="102"/>
      </c>
      <c r="K559" s="271"/>
      <c r="N559" s="237"/>
      <c r="O559" s="237"/>
      <c r="S559" s="237"/>
      <c r="T559" s="237"/>
      <c r="V559" s="237"/>
      <c r="W559" s="237"/>
    </row>
    <row r="560" spans="1:23" ht="15.75">
      <c r="A560" s="305">
        <v>505</v>
      </c>
      <c r="B560" s="139"/>
      <c r="C560" s="140">
        <v>9507</v>
      </c>
      <c r="D560" s="168" t="s">
        <v>68</v>
      </c>
      <c r="E560" s="528"/>
      <c r="F560" s="531"/>
      <c r="G560" s="272"/>
      <c r="H560" s="811"/>
      <c r="I560" s="587">
        <f t="shared" si="103"/>
        <v>0</v>
      </c>
      <c r="J560" s="243">
        <f t="shared" si="102"/>
      </c>
      <c r="K560" s="271"/>
      <c r="N560" s="237"/>
      <c r="O560" s="237"/>
      <c r="S560" s="237"/>
      <c r="T560" s="237"/>
      <c r="V560" s="237"/>
      <c r="W560" s="237"/>
    </row>
    <row r="561" spans="1:23" ht="15.75">
      <c r="A561" s="305">
        <v>510</v>
      </c>
      <c r="B561" s="139"/>
      <c r="C561" s="140">
        <v>9508</v>
      </c>
      <c r="D561" s="168" t="s">
        <v>69</v>
      </c>
      <c r="E561" s="528"/>
      <c r="F561" s="531"/>
      <c r="G561" s="272"/>
      <c r="H561" s="811"/>
      <c r="I561" s="587">
        <f t="shared" si="103"/>
        <v>0</v>
      </c>
      <c r="J561" s="243">
        <f t="shared" si="102"/>
      </c>
      <c r="K561" s="271"/>
      <c r="N561" s="237"/>
      <c r="O561" s="237"/>
      <c r="S561" s="237"/>
      <c r="T561" s="237"/>
      <c r="V561" s="237"/>
      <c r="W561" s="237"/>
    </row>
    <row r="562" spans="1:23" ht="15.75">
      <c r="A562" s="305">
        <v>515</v>
      </c>
      <c r="B562" s="139"/>
      <c r="C562" s="140">
        <v>9509</v>
      </c>
      <c r="D562" s="168" t="s">
        <v>70</v>
      </c>
      <c r="E562" s="528"/>
      <c r="F562" s="531"/>
      <c r="G562" s="272"/>
      <c r="H562" s="811"/>
      <c r="I562" s="587">
        <f t="shared" si="103"/>
        <v>0</v>
      </c>
      <c r="J562" s="243">
        <f t="shared" si="102"/>
      </c>
      <c r="K562" s="271"/>
      <c r="N562" s="237"/>
      <c r="O562" s="237"/>
      <c r="S562" s="237"/>
      <c r="T562" s="237"/>
      <c r="V562" s="237"/>
      <c r="W562" s="237"/>
    </row>
    <row r="563" spans="1:23" ht="31.5">
      <c r="A563" s="305">
        <v>520</v>
      </c>
      <c r="B563" s="139"/>
      <c r="C563" s="140">
        <v>9510</v>
      </c>
      <c r="D563" s="168" t="s">
        <v>71</v>
      </c>
      <c r="E563" s="528"/>
      <c r="F563" s="531"/>
      <c r="G563" s="272"/>
      <c r="H563" s="811"/>
      <c r="I563" s="587">
        <f t="shared" si="103"/>
        <v>0</v>
      </c>
      <c r="J563" s="243">
        <f t="shared" si="102"/>
      </c>
      <c r="K563" s="271"/>
      <c r="N563" s="237"/>
      <c r="O563" s="237"/>
      <c r="S563" s="237"/>
      <c r="T563" s="237"/>
      <c r="V563" s="237"/>
      <c r="W563" s="237"/>
    </row>
    <row r="564" spans="1:23" ht="15.75">
      <c r="A564" s="305">
        <v>525</v>
      </c>
      <c r="B564" s="139"/>
      <c r="C564" s="140">
        <v>9511</v>
      </c>
      <c r="D564" s="168" t="s">
        <v>72</v>
      </c>
      <c r="E564" s="528"/>
      <c r="F564" s="531"/>
      <c r="G564" s="272"/>
      <c r="H564" s="811"/>
      <c r="I564" s="587">
        <f t="shared" si="103"/>
        <v>0</v>
      </c>
      <c r="J564" s="243">
        <f t="shared" si="102"/>
      </c>
      <c r="K564" s="271"/>
      <c r="N564" s="237"/>
      <c r="O564" s="237"/>
      <c r="S564" s="237"/>
      <c r="T564" s="237"/>
      <c r="V564" s="237"/>
      <c r="W564" s="237"/>
    </row>
    <row r="565" spans="1:23" ht="15.75">
      <c r="A565" s="305">
        <v>530</v>
      </c>
      <c r="B565" s="139"/>
      <c r="C565" s="140">
        <v>9512</v>
      </c>
      <c r="D565" s="168" t="s">
        <v>73</v>
      </c>
      <c r="E565" s="528"/>
      <c r="F565" s="531"/>
      <c r="G565" s="272"/>
      <c r="H565" s="811"/>
      <c r="I565" s="587">
        <f t="shared" si="103"/>
        <v>0</v>
      </c>
      <c r="J565" s="243">
        <f t="shared" si="102"/>
      </c>
      <c r="K565" s="271"/>
      <c r="N565" s="237"/>
      <c r="O565" s="237"/>
      <c r="S565" s="237"/>
      <c r="T565" s="237"/>
      <c r="V565" s="237"/>
      <c r="W565" s="237"/>
    </row>
    <row r="566" spans="1:23" ht="15.75">
      <c r="A566" s="305">
        <v>535</v>
      </c>
      <c r="B566" s="139"/>
      <c r="C566" s="140">
        <v>9513</v>
      </c>
      <c r="D566" s="142" t="s">
        <v>74</v>
      </c>
      <c r="E566" s="560"/>
      <c r="F566" s="557"/>
      <c r="G566" s="412"/>
      <c r="H566" s="819"/>
      <c r="I566" s="587">
        <f t="shared" si="103"/>
        <v>0</v>
      </c>
      <c r="J566" s="243">
        <f t="shared" si="102"/>
      </c>
      <c r="K566" s="271"/>
      <c r="N566" s="237"/>
      <c r="O566" s="237"/>
      <c r="S566" s="237"/>
      <c r="T566" s="237"/>
      <c r="V566" s="237"/>
      <c r="W566" s="237"/>
    </row>
    <row r="567" spans="1:23" ht="31.5">
      <c r="A567" s="305">
        <v>540</v>
      </c>
      <c r="B567" s="139"/>
      <c r="C567" s="224">
        <v>9514</v>
      </c>
      <c r="D567" s="225" t="s">
        <v>75</v>
      </c>
      <c r="E567" s="560"/>
      <c r="F567" s="557"/>
      <c r="G567" s="412"/>
      <c r="H567" s="819"/>
      <c r="I567" s="587">
        <f t="shared" si="103"/>
        <v>0</v>
      </c>
      <c r="J567" s="243">
        <f t="shared" si="102"/>
      </c>
      <c r="K567" s="271"/>
      <c r="N567" s="237"/>
      <c r="O567" s="237"/>
      <c r="S567" s="237"/>
      <c r="T567" s="237"/>
      <c r="V567" s="237"/>
      <c r="W567" s="237"/>
    </row>
    <row r="568" spans="1:23" ht="31.5">
      <c r="A568" s="305">
        <v>545</v>
      </c>
      <c r="B568" s="139"/>
      <c r="C568" s="140">
        <v>9521</v>
      </c>
      <c r="D568" s="168" t="s">
        <v>76</v>
      </c>
      <c r="E568" s="528"/>
      <c r="F568" s="531"/>
      <c r="G568" s="272"/>
      <c r="H568" s="811"/>
      <c r="I568" s="587">
        <f t="shared" si="103"/>
        <v>0</v>
      </c>
      <c r="J568" s="243">
        <f t="shared" si="102"/>
      </c>
      <c r="K568" s="271"/>
      <c r="N568" s="237"/>
      <c r="O568" s="237"/>
      <c r="S568" s="237"/>
      <c r="T568" s="237"/>
      <c r="V568" s="237"/>
      <c r="W568" s="237"/>
    </row>
    <row r="569" spans="1:23" ht="15.75">
      <c r="A569" s="305">
        <v>550</v>
      </c>
      <c r="B569" s="139"/>
      <c r="C569" s="140">
        <v>9522</v>
      </c>
      <c r="D569" s="162" t="s">
        <v>77</v>
      </c>
      <c r="E569" s="528"/>
      <c r="F569" s="531"/>
      <c r="G569" s="272"/>
      <c r="H569" s="811"/>
      <c r="I569" s="587">
        <f t="shared" si="103"/>
        <v>0</v>
      </c>
      <c r="J569" s="243">
        <f t="shared" si="102"/>
      </c>
      <c r="K569" s="271"/>
      <c r="N569" s="237"/>
      <c r="O569" s="237"/>
      <c r="S569" s="237"/>
      <c r="T569" s="237"/>
      <c r="V569" s="237"/>
      <c r="W569" s="237"/>
    </row>
    <row r="570" spans="1:23" ht="15.75">
      <c r="A570" s="305">
        <v>555</v>
      </c>
      <c r="B570" s="139"/>
      <c r="C570" s="140">
        <v>9528</v>
      </c>
      <c r="D570" s="162" t="s">
        <v>78</v>
      </c>
      <c r="E570" s="528"/>
      <c r="F570" s="531"/>
      <c r="G570" s="272"/>
      <c r="H570" s="811"/>
      <c r="I570" s="587">
        <f t="shared" si="103"/>
        <v>0</v>
      </c>
      <c r="J570" s="243">
        <f t="shared" si="102"/>
      </c>
      <c r="K570" s="271"/>
      <c r="N570" s="237"/>
      <c r="O570" s="237"/>
      <c r="S570" s="237"/>
      <c r="T570" s="237"/>
      <c r="V570" s="237"/>
      <c r="W570" s="237"/>
    </row>
    <row r="571" spans="1:23" ht="31.5">
      <c r="A571" s="305">
        <v>560</v>
      </c>
      <c r="B571" s="139"/>
      <c r="C571" s="146">
        <v>9529</v>
      </c>
      <c r="D571" s="159" t="s">
        <v>79</v>
      </c>
      <c r="E571" s="528"/>
      <c r="F571" s="531"/>
      <c r="G571" s="272"/>
      <c r="H571" s="811"/>
      <c r="I571" s="587">
        <f t="shared" si="103"/>
        <v>0</v>
      </c>
      <c r="J571" s="243">
        <f t="shared" si="102"/>
      </c>
      <c r="K571" s="271"/>
      <c r="N571" s="237"/>
      <c r="O571" s="237"/>
      <c r="S571" s="237"/>
      <c r="T571" s="237"/>
      <c r="V571" s="237"/>
      <c r="W571" s="237"/>
    </row>
    <row r="572" spans="1:23" ht="31.5">
      <c r="A572" s="305">
        <v>561</v>
      </c>
      <c r="B572" s="139"/>
      <c r="C572" s="146">
        <v>9549</v>
      </c>
      <c r="D572" s="159" t="s">
        <v>80</v>
      </c>
      <c r="E572" s="528"/>
      <c r="F572" s="531"/>
      <c r="G572" s="272"/>
      <c r="H572" s="811"/>
      <c r="I572" s="587">
        <f t="shared" si="103"/>
        <v>0</v>
      </c>
      <c r="J572" s="243">
        <f t="shared" si="102"/>
      </c>
      <c r="K572" s="271"/>
      <c r="N572" s="237"/>
      <c r="O572" s="237"/>
      <c r="S572" s="237"/>
      <c r="T572" s="237"/>
      <c r="V572" s="237"/>
      <c r="W572" s="237"/>
    </row>
    <row r="573" spans="1:25" s="274" customFormat="1" ht="24.75" customHeight="1">
      <c r="A573" s="358">
        <v>565</v>
      </c>
      <c r="B573" s="143">
        <v>9600</v>
      </c>
      <c r="C573" s="928" t="s">
        <v>81</v>
      </c>
      <c r="D573" s="921"/>
      <c r="E573" s="559">
        <f>SUM(E574:E577)</f>
        <v>0</v>
      </c>
      <c r="F573" s="556">
        <f>SUM(F574:F577)</f>
        <v>0</v>
      </c>
      <c r="G573" s="410">
        <f>SUM(G574:G577)</f>
        <v>0</v>
      </c>
      <c r="H573" s="818">
        <f>SUM(H574:H577)</f>
        <v>0</v>
      </c>
      <c r="I573" s="410">
        <f>SUM(I574:I577)</f>
        <v>0</v>
      </c>
      <c r="J573" s="243">
        <f t="shared" si="102"/>
      </c>
      <c r="K573" s="271"/>
      <c r="P573" s="433"/>
      <c r="Y573" s="237"/>
    </row>
    <row r="574" spans="1:25" s="280" customFormat="1" ht="36.75" customHeight="1">
      <c r="A574" s="396">
        <v>566</v>
      </c>
      <c r="B574" s="147"/>
      <c r="C574" s="207">
        <v>9601</v>
      </c>
      <c r="D574" s="567" t="s">
        <v>82</v>
      </c>
      <c r="E574" s="528"/>
      <c r="F574" s="531"/>
      <c r="G574" s="272"/>
      <c r="H574" s="811"/>
      <c r="I574" s="587">
        <f>F574+G574+H574</f>
        <v>0</v>
      </c>
      <c r="J574" s="243">
        <f t="shared" si="102"/>
      </c>
      <c r="K574" s="271"/>
      <c r="Y574" s="237"/>
    </row>
    <row r="575" spans="1:25" s="280" customFormat="1" ht="36.75" customHeight="1">
      <c r="A575" s="396">
        <v>567</v>
      </c>
      <c r="B575" s="147"/>
      <c r="C575" s="226">
        <v>9603</v>
      </c>
      <c r="D575" s="568" t="s">
        <v>83</v>
      </c>
      <c r="E575" s="528"/>
      <c r="F575" s="531"/>
      <c r="G575" s="272"/>
      <c r="H575" s="811"/>
      <c r="I575" s="587">
        <f>F575+G575+H575</f>
        <v>0</v>
      </c>
      <c r="J575" s="243">
        <f t="shared" si="102"/>
      </c>
      <c r="K575" s="271"/>
      <c r="Y575" s="274"/>
    </row>
    <row r="576" spans="1:11" s="280" customFormat="1" ht="36.75" customHeight="1">
      <c r="A576" s="396">
        <v>568</v>
      </c>
      <c r="B576" s="147"/>
      <c r="C576" s="223">
        <v>9607</v>
      </c>
      <c r="D576" s="569" t="s">
        <v>84</v>
      </c>
      <c r="E576" s="528"/>
      <c r="F576" s="531"/>
      <c r="G576" s="272"/>
      <c r="H576" s="811"/>
      <c r="I576" s="587">
        <f>F576+G576+H576</f>
        <v>0</v>
      </c>
      <c r="J576" s="243">
        <f aca="true" t="shared" si="104" ref="J576:J583">(IF($E576&lt;&gt;0,$J$2,IF($I576&lt;&gt;0,$J$2,"")))</f>
      </c>
      <c r="K576" s="271"/>
    </row>
    <row r="577" spans="1:11" s="280" customFormat="1" ht="36.75" customHeight="1">
      <c r="A577" s="396">
        <v>569</v>
      </c>
      <c r="B577" s="147"/>
      <c r="C577" s="208">
        <v>9609</v>
      </c>
      <c r="D577" s="570" t="s">
        <v>85</v>
      </c>
      <c r="E577" s="528"/>
      <c r="F577" s="531"/>
      <c r="G577" s="272"/>
      <c r="H577" s="811"/>
      <c r="I577" s="587">
        <f>F577+G577+H577</f>
        <v>0</v>
      </c>
      <c r="J577" s="243">
        <f t="shared" si="104"/>
      </c>
      <c r="K577" s="271"/>
    </row>
    <row r="578" spans="1:25" s="274" customFormat="1" ht="35.25" customHeight="1">
      <c r="A578" s="358">
        <v>575</v>
      </c>
      <c r="B578" s="143">
        <v>9800</v>
      </c>
      <c r="C578" s="925" t="s">
        <v>86</v>
      </c>
      <c r="D578" s="926"/>
      <c r="E578" s="559">
        <f>SUM(E579:E583)</f>
        <v>0</v>
      </c>
      <c r="F578" s="556">
        <f>SUM(F579:F583)</f>
        <v>0</v>
      </c>
      <c r="G578" s="410">
        <f>SUM(G579:G583)</f>
        <v>0</v>
      </c>
      <c r="H578" s="818">
        <f>SUM(H579:H583)</f>
        <v>0</v>
      </c>
      <c r="I578" s="410">
        <f>SUM(I579:I583)</f>
        <v>0</v>
      </c>
      <c r="J578" s="243">
        <f t="shared" si="104"/>
      </c>
      <c r="K578" s="271"/>
      <c r="P578" s="433"/>
      <c r="Y578" s="280"/>
    </row>
    <row r="579" spans="1:25" ht="15.75">
      <c r="A579" s="305">
        <v>580</v>
      </c>
      <c r="B579" s="182"/>
      <c r="C579" s="148">
        <v>9810</v>
      </c>
      <c r="D579" s="151" t="s">
        <v>1835</v>
      </c>
      <c r="E579" s="560"/>
      <c r="F579" s="557"/>
      <c r="G579" s="412"/>
      <c r="H579" s="819"/>
      <c r="I579" s="587">
        <f>F579+G579+H579</f>
        <v>0</v>
      </c>
      <c r="J579" s="243">
        <f t="shared" si="104"/>
      </c>
      <c r="K579" s="271"/>
      <c r="N579" s="237"/>
      <c r="O579" s="237"/>
      <c r="S579" s="237"/>
      <c r="T579" s="237"/>
      <c r="V579" s="237"/>
      <c r="W579" s="237"/>
      <c r="Y579" s="280"/>
    </row>
    <row r="580" spans="1:25" ht="15.75">
      <c r="A580" s="305">
        <v>585</v>
      </c>
      <c r="B580" s="182"/>
      <c r="C580" s="140">
        <v>9820</v>
      </c>
      <c r="D580" s="142" t="s">
        <v>1836</v>
      </c>
      <c r="E580" s="560"/>
      <c r="F580" s="557"/>
      <c r="G580" s="412"/>
      <c r="H580" s="819"/>
      <c r="I580" s="587">
        <f>F580+G580+H580</f>
        <v>0</v>
      </c>
      <c r="J580" s="243">
        <f t="shared" si="104"/>
      </c>
      <c r="K580" s="271"/>
      <c r="N580" s="237"/>
      <c r="O580" s="237"/>
      <c r="S580" s="237"/>
      <c r="T580" s="237"/>
      <c r="V580" s="237"/>
      <c r="W580" s="237"/>
      <c r="Y580" s="274"/>
    </row>
    <row r="581" spans="1:23" ht="15.75">
      <c r="A581" s="305">
        <v>590</v>
      </c>
      <c r="B581" s="182"/>
      <c r="C581" s="140">
        <v>9830</v>
      </c>
      <c r="D581" s="142" t="s">
        <v>1837</v>
      </c>
      <c r="E581" s="560"/>
      <c r="F581" s="557"/>
      <c r="G581" s="412"/>
      <c r="H581" s="819"/>
      <c r="I581" s="587">
        <f>F581+G581+H581</f>
        <v>0</v>
      </c>
      <c r="J581" s="243">
        <f t="shared" si="104"/>
      </c>
      <c r="K581" s="271"/>
      <c r="N581" s="237"/>
      <c r="O581" s="237"/>
      <c r="S581" s="237"/>
      <c r="T581" s="237"/>
      <c r="V581" s="237"/>
      <c r="W581" s="237"/>
    </row>
    <row r="582" spans="1:23" ht="15.75">
      <c r="A582" s="290">
        <v>600</v>
      </c>
      <c r="B582" s="182"/>
      <c r="C582" s="140">
        <v>9850</v>
      </c>
      <c r="D582" s="142" t="s">
        <v>1838</v>
      </c>
      <c r="E582" s="560"/>
      <c r="F582" s="557"/>
      <c r="G582" s="412"/>
      <c r="H582" s="819"/>
      <c r="I582" s="587">
        <f>F582+G582+H582</f>
        <v>0</v>
      </c>
      <c r="J582" s="243">
        <f t="shared" si="104"/>
      </c>
      <c r="K582" s="271"/>
      <c r="N582" s="237"/>
      <c r="O582" s="237"/>
      <c r="S582" s="237"/>
      <c r="T582" s="237"/>
      <c r="V582" s="237"/>
      <c r="W582" s="237"/>
    </row>
    <row r="583" spans="1:23" ht="34.5" customHeight="1" thickBot="1">
      <c r="A583" s="290">
        <v>605</v>
      </c>
      <c r="B583" s="227"/>
      <c r="C583" s="146">
        <v>9890</v>
      </c>
      <c r="D583" s="145" t="s">
        <v>87</v>
      </c>
      <c r="E583" s="574"/>
      <c r="F583" s="573"/>
      <c r="G583" s="445"/>
      <c r="H583" s="826"/>
      <c r="I583" s="587">
        <f>F583+G583+H583</f>
        <v>0</v>
      </c>
      <c r="J583" s="243">
        <f t="shared" si="104"/>
      </c>
      <c r="K583" s="271"/>
      <c r="N583" s="237"/>
      <c r="O583" s="237"/>
      <c r="S583" s="237"/>
      <c r="T583" s="237"/>
      <c r="V583" s="237"/>
      <c r="W583" s="237"/>
    </row>
    <row r="584" spans="1:23" ht="16.5" thickBot="1">
      <c r="A584" s="290">
        <v>610</v>
      </c>
      <c r="B584" s="228"/>
      <c r="C584" s="214" t="s">
        <v>1581</v>
      </c>
      <c r="D584" s="215" t="s">
        <v>88</v>
      </c>
      <c r="E584" s="413">
        <f>SUM(E448,E452,E455,E458,E468,E484,E489,E490,E499,E503,E508,E465,E511,E518,E522,E523,E528,E531,E553,E573,E578)</f>
        <v>0</v>
      </c>
      <c r="F584" s="413">
        <f>SUM(F448,F452,F455,F458,F468,F484,F489,F490,F499,F503,F508,F465,F511,F518,F522,F523,F528,F531,F553,F573,F578)</f>
        <v>0</v>
      </c>
      <c r="G584" s="413">
        <f>SUM(G448,G452,G455,G458,G468,G484,G489,G490,G499,G503,G508,G465,G511,G518,G522,G523,G528,G531,G553,G573,G578)</f>
        <v>0</v>
      </c>
      <c r="H584" s="821">
        <f>SUM(H448,H452,H455,H458,H468,H484,H489,H490,H499,H503,H508,H465,H511,H518,H522,H523,H528,H531,H553,H573,H578)</f>
        <v>0</v>
      </c>
      <c r="I584" s="413">
        <f>SUM(I448,I452,I455,I458,I468,I484,I489,I490,I499,I503,I508,I465,I511,I518,I522,I523,I528,I531,I553,I573,I578)</f>
        <v>0</v>
      </c>
      <c r="J584" s="243">
        <v>1</v>
      </c>
      <c r="N584" s="237"/>
      <c r="O584" s="237"/>
      <c r="S584" s="237"/>
      <c r="T584" s="237"/>
      <c r="V584" s="237"/>
      <c r="W584" s="237"/>
    </row>
    <row r="585" spans="1:23" ht="15">
      <c r="A585" s="290"/>
      <c r="D585" s="591" t="s">
        <v>1400</v>
      </c>
      <c r="E585" s="592">
        <f>E584+E432</f>
        <v>0</v>
      </c>
      <c r="F585" s="592" t="s">
        <v>1063</v>
      </c>
      <c r="G585" s="592" t="s">
        <v>1063</v>
      </c>
      <c r="H585" s="592" t="s">
        <v>1063</v>
      </c>
      <c r="I585" s="592">
        <f>I584+I432</f>
        <v>0</v>
      </c>
      <c r="J585" s="243">
        <v>1</v>
      </c>
      <c r="N585" s="237"/>
      <c r="O585" s="237"/>
      <c r="S585" s="237"/>
      <c r="T585" s="237"/>
      <c r="V585" s="237"/>
      <c r="W585" s="237"/>
    </row>
    <row r="586" spans="1:23" ht="15">
      <c r="A586" s="290"/>
      <c r="B586" s="241"/>
      <c r="C586" s="241"/>
      <c r="D586" s="865"/>
      <c r="E586" s="241"/>
      <c r="F586" s="241"/>
      <c r="G586" s="241"/>
      <c r="H586" s="241"/>
      <c r="I586" s="241"/>
      <c r="N586" s="237"/>
      <c r="O586" s="237"/>
      <c r="S586" s="237"/>
      <c r="T586" s="237"/>
      <c r="V586" s="237"/>
      <c r="W586" s="237"/>
    </row>
    <row r="587" spans="1:23" ht="15">
      <c r="A587" s="290"/>
      <c r="B587" s="241"/>
      <c r="C587" s="241"/>
      <c r="D587" s="865"/>
      <c r="E587" s="241"/>
      <c r="F587" s="241"/>
      <c r="G587" s="241"/>
      <c r="H587" s="241"/>
      <c r="I587" s="241"/>
      <c r="N587" s="237"/>
      <c r="O587" s="237"/>
      <c r="S587" s="237"/>
      <c r="T587" s="237"/>
      <c r="V587" s="237"/>
      <c r="W587" s="237"/>
    </row>
    <row r="588" spans="1:23" ht="15">
      <c r="A588" s="290"/>
      <c r="B588" s="914" t="str">
        <f>$B$7</f>
        <v>ТРИМЕСЕЧЕН ОТЧЕТ ЗА СРЕДСТВА ОТ ЕВРОПЕЙСКИ СЪЮЗ НА БЕНЕФИЦИЕНТИ НА РАЗПЛАЩАТЕЛНА АГЕНЦИЯ (РА) КЪМ ДФ ЗЕМЕДЕЛИЕ</v>
      </c>
      <c r="C588" s="915"/>
      <c r="D588" s="915"/>
      <c r="E588" s="387"/>
      <c r="F588" s="387"/>
      <c r="G588" s="241"/>
      <c r="H588" s="241"/>
      <c r="I588" s="241"/>
      <c r="N588" s="237"/>
      <c r="O588" s="237"/>
      <c r="S588" s="237"/>
      <c r="T588" s="237"/>
      <c r="V588" s="237"/>
      <c r="W588" s="237"/>
    </row>
    <row r="589" spans="1:23" ht="15">
      <c r="A589" s="290"/>
      <c r="B589" s="452"/>
      <c r="C589" s="452"/>
      <c r="D589" s="866"/>
      <c r="E589" s="867" t="s">
        <v>1064</v>
      </c>
      <c r="F589" s="867" t="s">
        <v>935</v>
      </c>
      <c r="G589" s="241"/>
      <c r="H589" s="241"/>
      <c r="I589" s="241"/>
      <c r="J589" s="243">
        <v>1</v>
      </c>
      <c r="N589" s="237"/>
      <c r="O589" s="237"/>
      <c r="S589" s="237"/>
      <c r="T589" s="237"/>
      <c r="V589" s="237"/>
      <c r="W589" s="237"/>
    </row>
    <row r="590" spans="1:23" ht="15.75">
      <c r="A590" s="290"/>
      <c r="B590" s="916">
        <f>$B$9</f>
        <v>0</v>
      </c>
      <c r="C590" s="915"/>
      <c r="D590" s="915"/>
      <c r="E590" s="868">
        <f>$E$9</f>
        <v>41640</v>
      </c>
      <c r="F590" s="869">
        <f>$F$9</f>
        <v>42004</v>
      </c>
      <c r="G590" s="241"/>
      <c r="H590" s="241"/>
      <c r="I590" s="241"/>
      <c r="J590" s="243">
        <v>1</v>
      </c>
      <c r="N590" s="237"/>
      <c r="O590" s="237"/>
      <c r="S590" s="237"/>
      <c r="T590" s="237"/>
      <c r="V590" s="237"/>
      <c r="W590" s="237"/>
    </row>
    <row r="591" spans="1:23" ht="15">
      <c r="A591" s="290"/>
      <c r="B591" s="870" t="str">
        <f>$B$10</f>
        <v>(наименование на разпоредителя с бюджет)</v>
      </c>
      <c r="C591" s="452"/>
      <c r="D591" s="866"/>
      <c r="E591" s="387"/>
      <c r="F591" s="871">
        <f>$F$10</f>
        <v>0</v>
      </c>
      <c r="G591" s="241"/>
      <c r="H591" s="241"/>
      <c r="I591" s="241"/>
      <c r="J591" s="243">
        <v>1</v>
      </c>
      <c r="N591" s="237"/>
      <c r="O591" s="237"/>
      <c r="S591" s="237"/>
      <c r="T591" s="237"/>
      <c r="V591" s="237"/>
      <c r="W591" s="237"/>
    </row>
    <row r="592" spans="1:23" ht="15.75" thickBot="1">
      <c r="A592" s="290"/>
      <c r="B592" s="870"/>
      <c r="C592" s="452"/>
      <c r="D592" s="866"/>
      <c r="E592" s="872"/>
      <c r="F592" s="387"/>
      <c r="G592" s="241"/>
      <c r="H592" s="241"/>
      <c r="I592" s="241"/>
      <c r="J592" s="243">
        <v>1</v>
      </c>
      <c r="N592" s="237"/>
      <c r="O592" s="237"/>
      <c r="S592" s="237"/>
      <c r="T592" s="237"/>
      <c r="V592" s="237"/>
      <c r="W592" s="237"/>
    </row>
    <row r="593" spans="1:23" ht="17.25" thickBot="1" thickTop="1">
      <c r="A593" s="290"/>
      <c r="B593" s="916" t="str">
        <f>$B$12</f>
        <v>ОБЩИНА ПЛОВДИВ</v>
      </c>
      <c r="C593" s="915"/>
      <c r="D593" s="915"/>
      <c r="E593" s="387" t="s">
        <v>1065</v>
      </c>
      <c r="F593" s="873" t="str">
        <f>$F$12</f>
        <v>6609</v>
      </c>
      <c r="G593" s="241"/>
      <c r="H593" s="241"/>
      <c r="I593" s="241"/>
      <c r="J593" s="243">
        <v>1</v>
      </c>
      <c r="N593" s="237"/>
      <c r="O593" s="237"/>
      <c r="S593" s="237"/>
      <c r="T593" s="237"/>
      <c r="V593" s="237"/>
      <c r="W593" s="237"/>
    </row>
    <row r="594" spans="1:23" ht="16.5" thickBot="1" thickTop="1">
      <c r="A594" s="290"/>
      <c r="B594" s="870" t="str">
        <f>$B$13</f>
        <v>(наименование на първостепенния разпоредител с бюджет)</v>
      </c>
      <c r="C594" s="452"/>
      <c r="D594" s="866"/>
      <c r="E594" s="872" t="s">
        <v>1066</v>
      </c>
      <c r="F594" s="387"/>
      <c r="G594" s="241"/>
      <c r="H594" s="241"/>
      <c r="I594" s="241"/>
      <c r="J594" s="243">
        <v>1</v>
      </c>
      <c r="N594" s="237"/>
      <c r="O594" s="237"/>
      <c r="S594" s="237"/>
      <c r="T594" s="237"/>
      <c r="V594" s="237"/>
      <c r="W594" s="237"/>
    </row>
    <row r="595" spans="1:23" ht="19.5" thickBot="1" thickTop="1">
      <c r="A595" s="290"/>
      <c r="B595" s="870"/>
      <c r="C595" s="452"/>
      <c r="D595" s="874" t="str">
        <f>$D$17</f>
        <v>Код на сметка :</v>
      </c>
      <c r="E595" s="873">
        <f>$E$17</f>
        <v>42</v>
      </c>
      <c r="F595" s="387"/>
      <c r="G595" s="241"/>
      <c r="H595" s="241"/>
      <c r="I595" s="241"/>
      <c r="J595" s="243">
        <v>1</v>
      </c>
      <c r="N595" s="237"/>
      <c r="O595" s="237"/>
      <c r="S595" s="237"/>
      <c r="T595" s="237"/>
      <c r="V595" s="237"/>
      <c r="W595" s="237"/>
    </row>
    <row r="596" spans="1:23" ht="16.5" thickBot="1" thickTop="1">
      <c r="A596" s="290"/>
      <c r="B596" s="452"/>
      <c r="C596" s="452"/>
      <c r="D596" s="866"/>
      <c r="E596" s="387"/>
      <c r="F596" s="318"/>
      <c r="G596" s="318"/>
      <c r="H596" s="318"/>
      <c r="I596" s="318" t="s">
        <v>1067</v>
      </c>
      <c r="J596" s="243">
        <v>1</v>
      </c>
      <c r="N596" s="237"/>
      <c r="O596" s="237"/>
      <c r="S596" s="237"/>
      <c r="T596" s="237"/>
      <c r="V596" s="237"/>
      <c r="W596" s="237"/>
    </row>
    <row r="597" spans="1:23" ht="30.75" thickBot="1">
      <c r="A597" s="290"/>
      <c r="B597" s="875"/>
      <c r="C597" s="876"/>
      <c r="D597" s="877" t="s">
        <v>979</v>
      </c>
      <c r="E597" s="878" t="s">
        <v>221</v>
      </c>
      <c r="F597" s="901" t="s">
        <v>1069</v>
      </c>
      <c r="G597" s="902"/>
      <c r="H597" s="903" t="s">
        <v>1069</v>
      </c>
      <c r="I597" s="904" t="s">
        <v>1069</v>
      </c>
      <c r="J597" s="243">
        <v>1</v>
      </c>
      <c r="N597" s="237"/>
      <c r="O597" s="237"/>
      <c r="S597" s="237"/>
      <c r="T597" s="237"/>
      <c r="V597" s="237"/>
      <c r="W597" s="237"/>
    </row>
    <row r="598" spans="1:23" ht="44.25" customHeight="1" thickBot="1">
      <c r="A598" s="290"/>
      <c r="B598" s="879"/>
      <c r="C598" s="879"/>
      <c r="D598" s="880"/>
      <c r="E598" s="878">
        <f>E20</f>
        <v>2014</v>
      </c>
      <c r="F598" s="881" t="str">
        <f>+F20</f>
        <v>държавни дейности</v>
      </c>
      <c r="G598" s="834" t="str">
        <f>+G20</f>
        <v>местни дейности</v>
      </c>
      <c r="H598" s="882" t="str">
        <f>+H20</f>
        <v>дофинансиране</v>
      </c>
      <c r="I598" s="883" t="str">
        <f>+I20</f>
        <v>Общо</v>
      </c>
      <c r="J598" s="243">
        <v>1</v>
      </c>
      <c r="N598" s="237"/>
      <c r="O598" s="237"/>
      <c r="S598" s="237"/>
      <c r="T598" s="237"/>
      <c r="V598" s="237"/>
      <c r="W598" s="237"/>
    </row>
    <row r="599" spans="1:23" ht="18.75" thickBot="1">
      <c r="A599" s="290"/>
      <c r="B599" s="884"/>
      <c r="C599" s="885"/>
      <c r="D599" s="886"/>
      <c r="E599" s="596" t="s">
        <v>297</v>
      </c>
      <c r="F599" s="596" t="s">
        <v>298</v>
      </c>
      <c r="G599" s="596" t="s">
        <v>1398</v>
      </c>
      <c r="H599" s="887" t="s">
        <v>1399</v>
      </c>
      <c r="I599" s="596" t="s">
        <v>1357</v>
      </c>
      <c r="J599" s="243">
        <v>1</v>
      </c>
      <c r="N599" s="237"/>
      <c r="O599" s="237"/>
      <c r="S599" s="237"/>
      <c r="T599" s="237"/>
      <c r="V599" s="237"/>
      <c r="W599" s="237"/>
    </row>
    <row r="600" spans="1:23" ht="30.75" thickBot="1">
      <c r="A600" s="290"/>
      <c r="B600" s="888"/>
      <c r="C600" s="889"/>
      <c r="D600" s="890" t="s">
        <v>980</v>
      </c>
      <c r="E600" s="891"/>
      <c r="F600" s="892"/>
      <c r="G600" s="892"/>
      <c r="H600" s="893"/>
      <c r="I600" s="894">
        <f>F600+G600+H600</f>
        <v>0</v>
      </c>
      <c r="J600" s="243">
        <v>1</v>
      </c>
      <c r="N600" s="237"/>
      <c r="O600" s="237"/>
      <c r="S600" s="237"/>
      <c r="T600" s="237"/>
      <c r="V600" s="237"/>
      <c r="W600" s="237"/>
    </row>
    <row r="601" spans="1:23" ht="30.75" thickBot="1">
      <c r="A601" s="290"/>
      <c r="B601" s="888"/>
      <c r="C601" s="889"/>
      <c r="D601" s="890" t="s">
        <v>981</v>
      </c>
      <c r="E601" s="891"/>
      <c r="F601" s="892"/>
      <c r="G601" s="892"/>
      <c r="H601" s="893"/>
      <c r="I601" s="894">
        <f>F601+G601+H601</f>
        <v>0</v>
      </c>
      <c r="J601" s="243">
        <v>1</v>
      </c>
      <c r="N601" s="237"/>
      <c r="O601" s="237"/>
      <c r="S601" s="237"/>
      <c r="T601" s="237"/>
      <c r="V601" s="237"/>
      <c r="W601" s="237"/>
    </row>
    <row r="602" spans="1:23" ht="15">
      <c r="A602" s="290"/>
      <c r="B602" s="241"/>
      <c r="C602" s="241"/>
      <c r="D602" s="865"/>
      <c r="E602" s="241"/>
      <c r="F602" s="241"/>
      <c r="G602" s="241"/>
      <c r="H602" s="241"/>
      <c r="I602" s="241"/>
      <c r="J602" s="243">
        <v>1</v>
      </c>
      <c r="N602" s="237"/>
      <c r="O602" s="237"/>
      <c r="S602" s="237"/>
      <c r="T602" s="237"/>
      <c r="V602" s="237"/>
      <c r="W602" s="237"/>
    </row>
    <row r="603" spans="1:23" ht="15">
      <c r="A603" s="290"/>
      <c r="B603" s="241"/>
      <c r="C603" s="241"/>
      <c r="D603" s="865"/>
      <c r="E603" s="241"/>
      <c r="F603" s="241"/>
      <c r="G603" s="241"/>
      <c r="H603" s="241"/>
      <c r="I603" s="241"/>
      <c r="N603" s="237"/>
      <c r="O603" s="237"/>
      <c r="S603" s="237"/>
      <c r="T603" s="237"/>
      <c r="V603" s="237"/>
      <c r="W603" s="237"/>
    </row>
    <row r="604" spans="1:23" ht="15">
      <c r="A604" s="290"/>
      <c r="B604" s="895" t="s">
        <v>1379</v>
      </c>
      <c r="C604" s="896"/>
      <c r="D604" s="449" t="s">
        <v>1380</v>
      </c>
      <c r="E604" s="449"/>
      <c r="F604" s="241"/>
      <c r="G604" s="241"/>
      <c r="H604" s="241"/>
      <c r="I604" s="241"/>
      <c r="J604" s="243">
        <v>1</v>
      </c>
      <c r="K604" s="448"/>
      <c r="L604" s="446"/>
      <c r="M604" s="308"/>
      <c r="N604" s="308"/>
      <c r="O604" s="449"/>
      <c r="Q604" s="446"/>
      <c r="R604" s="308"/>
      <c r="S604" s="308"/>
      <c r="T604" s="449"/>
      <c r="U604" s="308"/>
      <c r="V604" s="308"/>
      <c r="W604" s="449"/>
    </row>
    <row r="605" spans="1:23" ht="15">
      <c r="A605" s="290"/>
      <c r="B605" s="450"/>
      <c r="C605" s="450" t="s">
        <v>51</v>
      </c>
      <c r="D605" s="451"/>
      <c r="E605" s="451" t="s">
        <v>53</v>
      </c>
      <c r="F605" s="451"/>
      <c r="G605" s="451"/>
      <c r="H605" s="451"/>
      <c r="I605" s="451"/>
      <c r="J605" s="243">
        <v>1</v>
      </c>
      <c r="K605" s="448"/>
      <c r="L605" s="452"/>
      <c r="M605" s="387"/>
      <c r="N605" s="387"/>
      <c r="O605" s="387"/>
      <c r="Q605" s="452"/>
      <c r="R605" s="387"/>
      <c r="S605" s="387"/>
      <c r="T605" s="387"/>
      <c r="U605" s="387"/>
      <c r="V605" s="387"/>
      <c r="W605" s="387"/>
    </row>
    <row r="606" spans="1:23" ht="15">
      <c r="A606" s="290"/>
      <c r="B606" s="446" t="s">
        <v>1381</v>
      </c>
      <c r="C606" s="447"/>
      <c r="D606" s="308"/>
      <c r="E606" s="308"/>
      <c r="F606" s="308"/>
      <c r="G606" s="308"/>
      <c r="H606" s="308"/>
      <c r="I606" s="308"/>
      <c r="J606" s="243">
        <v>1</v>
      </c>
      <c r="K606" s="448"/>
      <c r="L606" s="446"/>
      <c r="M606" s="308"/>
      <c r="N606" s="308"/>
      <c r="O606" s="449"/>
      <c r="Q606" s="446"/>
      <c r="R606" s="308"/>
      <c r="S606" s="308"/>
      <c r="T606" s="449"/>
      <c r="U606" s="308"/>
      <c r="V606" s="308"/>
      <c r="W606" s="449"/>
    </row>
    <row r="607" spans="1:23" ht="15">
      <c r="A607" s="290"/>
      <c r="B607" s="446"/>
      <c r="C607" s="447"/>
      <c r="D607" s="308"/>
      <c r="E607" s="308"/>
      <c r="F607" s="308"/>
      <c r="G607" s="308"/>
      <c r="H607" s="308"/>
      <c r="I607" s="308"/>
      <c r="J607" s="243">
        <v>1</v>
      </c>
      <c r="K607" s="448"/>
      <c r="L607" s="446"/>
      <c r="M607" s="308"/>
      <c r="N607" s="308"/>
      <c r="O607" s="449"/>
      <c r="Q607" s="446"/>
      <c r="R607" s="308"/>
      <c r="S607" s="308"/>
      <c r="T607" s="449"/>
      <c r="U607" s="308"/>
      <c r="V607" s="308"/>
      <c r="W607" s="449"/>
    </row>
    <row r="608" spans="1:23" ht="15">
      <c r="A608" s="290"/>
      <c r="B608" s="453" t="s">
        <v>1382</v>
      </c>
      <c r="C608" s="447"/>
      <c r="D608" s="308" t="s">
        <v>1383</v>
      </c>
      <c r="E608" s="308"/>
      <c r="F608" s="308"/>
      <c r="G608" s="308"/>
      <c r="H608" s="308"/>
      <c r="I608" s="308"/>
      <c r="J608" s="243">
        <v>1</v>
      </c>
      <c r="K608" s="448"/>
      <c r="L608" s="453"/>
      <c r="M608" s="308"/>
      <c r="N608" s="308"/>
      <c r="O608" s="449"/>
      <c r="Q608" s="453"/>
      <c r="R608" s="308"/>
      <c r="S608" s="308"/>
      <c r="T608" s="449"/>
      <c r="U608" s="308"/>
      <c r="V608" s="308"/>
      <c r="W608" s="449"/>
    </row>
    <row r="609" spans="1:23" ht="15">
      <c r="A609" s="305"/>
      <c r="B609" s="454"/>
      <c r="C609" s="454" t="s">
        <v>52</v>
      </c>
      <c r="D609" s="455"/>
      <c r="E609" s="456" t="s">
        <v>54</v>
      </c>
      <c r="F609" s="456"/>
      <c r="G609" s="456"/>
      <c r="H609" s="456"/>
      <c r="I609" s="456"/>
      <c r="J609" s="243">
        <v>1</v>
      </c>
      <c r="K609" s="448"/>
      <c r="L609" s="456"/>
      <c r="M609" s="456"/>
      <c r="N609" s="245"/>
      <c r="O609" s="245"/>
      <c r="Q609" s="456"/>
      <c r="R609" s="456"/>
      <c r="S609" s="245"/>
      <c r="T609" s="245"/>
      <c r="U609" s="456"/>
      <c r="V609" s="245"/>
      <c r="W609" s="245"/>
    </row>
    <row r="610" spans="1:25" s="248" customFormat="1" ht="15">
      <c r="A610" s="457"/>
      <c r="B610" s="458"/>
      <c r="C610" s="458"/>
      <c r="D610" s="459"/>
      <c r="E610" s="458"/>
      <c r="F610" s="458"/>
      <c r="G610" s="458"/>
      <c r="H610" s="458"/>
      <c r="I610" s="458"/>
      <c r="J610" s="243">
        <v>1</v>
      </c>
      <c r="K610" s="244"/>
      <c r="L610" s="458"/>
      <c r="M610" s="458"/>
      <c r="N610" s="460"/>
      <c r="O610" s="460"/>
      <c r="P610" s="460"/>
      <c r="Q610" s="458"/>
      <c r="R610" s="458"/>
      <c r="S610" s="460"/>
      <c r="T610" s="460"/>
      <c r="U610" s="458"/>
      <c r="V610" s="460"/>
      <c r="W610" s="460"/>
      <c r="X610" s="460"/>
      <c r="Y610" s="237"/>
    </row>
    <row r="611" spans="5:24" ht="15">
      <c r="E611" s="309"/>
      <c r="F611" s="309"/>
      <c r="G611" s="309"/>
      <c r="H611" s="309"/>
      <c r="I611" s="315"/>
      <c r="J611" s="243">
        <f>(IF($E741&lt;&gt;0,$J$2,IF($I741&lt;&gt;0,$J$2,"")))</f>
        <v>1</v>
      </c>
      <c r="L611" s="309"/>
      <c r="M611" s="309"/>
      <c r="N611" s="315"/>
      <c r="O611" s="315"/>
      <c r="P611" s="315"/>
      <c r="Q611" s="309"/>
      <c r="R611" s="309"/>
      <c r="S611" s="315"/>
      <c r="T611" s="315"/>
      <c r="U611" s="309"/>
      <c r="V611" s="315"/>
      <c r="W611" s="315"/>
      <c r="X611" s="469"/>
    </row>
    <row r="612" spans="3:24" ht="15">
      <c r="C612" s="249"/>
      <c r="D612" s="250"/>
      <c r="E612" s="309"/>
      <c r="F612" s="309"/>
      <c r="G612" s="309"/>
      <c r="H612" s="309"/>
      <c r="I612" s="315"/>
      <c r="J612" s="243">
        <f>(IF($E741&lt;&gt;0,$J$2,IF($I741&lt;&gt;0,$J$2,"")))</f>
        <v>1</v>
      </c>
      <c r="L612" s="309"/>
      <c r="M612" s="309"/>
      <c r="N612" s="315"/>
      <c r="O612" s="315"/>
      <c r="P612" s="315"/>
      <c r="Q612" s="309"/>
      <c r="R612" s="309"/>
      <c r="S612" s="315"/>
      <c r="T612" s="315"/>
      <c r="U612" s="309"/>
      <c r="V612" s="315"/>
      <c r="W612" s="315"/>
      <c r="X612" s="469"/>
    </row>
    <row r="613" spans="2:24" ht="15">
      <c r="B613" s="907" t="str">
        <f>$B$7</f>
        <v>ТРИМЕСЕЧЕН ОТЧЕТ ЗА СРЕДСТВА ОТ ЕВРОПЕЙСКИ СЪЮЗ НА БЕНЕФИЦИЕНТИ НА РАЗПЛАЩАТЕЛНА АГЕНЦИЯ (РА) КЪМ ДФ ЗЕМЕДЕЛИЕ</v>
      </c>
      <c r="C613" s="908"/>
      <c r="D613" s="908"/>
      <c r="E613" s="309"/>
      <c r="F613" s="309"/>
      <c r="G613" s="309"/>
      <c r="H613" s="309"/>
      <c r="I613" s="315"/>
      <c r="J613" s="243">
        <f>(IF($E741&lt;&gt;0,$J$2,IF($I741&lt;&gt;0,$J$2,"")))</f>
        <v>1</v>
      </c>
      <c r="L613" s="309"/>
      <c r="M613" s="309"/>
      <c r="N613" s="315"/>
      <c r="O613" s="315"/>
      <c r="P613" s="315"/>
      <c r="Q613" s="309"/>
      <c r="R613" s="309"/>
      <c r="S613" s="315"/>
      <c r="T613" s="315"/>
      <c r="U613" s="309"/>
      <c r="V613" s="315"/>
      <c r="W613" s="315"/>
      <c r="X613" s="469"/>
    </row>
    <row r="614" spans="3:24" ht="15">
      <c r="C614" s="249"/>
      <c r="D614" s="250"/>
      <c r="E614" s="310" t="s">
        <v>1064</v>
      </c>
      <c r="F614" s="310" t="s">
        <v>935</v>
      </c>
      <c r="G614" s="309"/>
      <c r="H614" s="309"/>
      <c r="I614" s="315"/>
      <c r="J614" s="243">
        <f>(IF($E741&lt;&gt;0,$J$2,IF($I741&lt;&gt;0,$J$2,"")))</f>
        <v>1</v>
      </c>
      <c r="L614" s="309"/>
      <c r="M614" s="309"/>
      <c r="N614" s="315"/>
      <c r="O614" s="315"/>
      <c r="P614" s="315"/>
      <c r="Q614" s="309"/>
      <c r="R614" s="309"/>
      <c r="S614" s="315"/>
      <c r="T614" s="315"/>
      <c r="U614" s="309"/>
      <c r="V614" s="315"/>
      <c r="W614" s="315"/>
      <c r="X614" s="469"/>
    </row>
    <row r="615" spans="2:24" ht="15.75">
      <c r="B615" s="909">
        <f>$B$9</f>
        <v>0</v>
      </c>
      <c r="C615" s="908"/>
      <c r="D615" s="908"/>
      <c r="E615" s="311">
        <f>$E$9</f>
        <v>41640</v>
      </c>
      <c r="F615" s="312">
        <f>$F$9</f>
        <v>42004</v>
      </c>
      <c r="G615" s="309"/>
      <c r="H615" s="309"/>
      <c r="I615" s="315"/>
      <c r="J615" s="243">
        <f>(IF($E741&lt;&gt;0,$J$2,IF($I741&lt;&gt;0,$J$2,"")))</f>
        <v>1</v>
      </c>
      <c r="L615" s="309"/>
      <c r="M615" s="309"/>
      <c r="N615" s="315"/>
      <c r="O615" s="315"/>
      <c r="P615" s="315"/>
      <c r="Q615" s="309"/>
      <c r="R615" s="309"/>
      <c r="S615" s="315"/>
      <c r="T615" s="315"/>
      <c r="U615" s="309"/>
      <c r="V615" s="315"/>
      <c r="W615" s="315"/>
      <c r="X615" s="469"/>
    </row>
    <row r="616" spans="2:24" ht="15">
      <c r="B616" s="253" t="str">
        <f>$B$10</f>
        <v>(наименование на разпоредителя с бюджет)</v>
      </c>
      <c r="E616" s="309"/>
      <c r="F616" s="313">
        <f>$F$10</f>
        <v>0</v>
      </c>
      <c r="G616" s="309"/>
      <c r="H616" s="309"/>
      <c r="I616" s="315"/>
      <c r="J616" s="243">
        <f>(IF($E741&lt;&gt;0,$J$2,IF($I741&lt;&gt;0,$J$2,"")))</f>
        <v>1</v>
      </c>
      <c r="L616" s="309"/>
      <c r="M616" s="309"/>
      <c r="N616" s="315"/>
      <c r="O616" s="315"/>
      <c r="P616" s="315"/>
      <c r="Q616" s="309"/>
      <c r="R616" s="309"/>
      <c r="S616" s="315"/>
      <c r="T616" s="315"/>
      <c r="U616" s="309"/>
      <c r="V616" s="315"/>
      <c r="W616" s="315"/>
      <c r="X616" s="469"/>
    </row>
    <row r="617" spans="2:24" ht="15.75" thickBot="1">
      <c r="B617" s="253"/>
      <c r="E617" s="314"/>
      <c r="F617" s="309"/>
      <c r="G617" s="309"/>
      <c r="H617" s="309"/>
      <c r="I617" s="315"/>
      <c r="J617" s="243">
        <f>(IF($E741&lt;&gt;0,$J$2,IF($I741&lt;&gt;0,$J$2,"")))</f>
        <v>1</v>
      </c>
      <c r="L617" s="309"/>
      <c r="M617" s="309"/>
      <c r="N617" s="315"/>
      <c r="O617" s="315"/>
      <c r="P617" s="315"/>
      <c r="Q617" s="309"/>
      <c r="R617" s="309"/>
      <c r="S617" s="315"/>
      <c r="T617" s="315"/>
      <c r="U617" s="309"/>
      <c r="V617" s="315"/>
      <c r="W617" s="315"/>
      <c r="X617" s="469"/>
    </row>
    <row r="618" spans="2:24" ht="17.25" thickBot="1" thickTop="1">
      <c r="B618" s="909" t="str">
        <f>$B$12</f>
        <v>ОБЩИНА ПЛОВДИВ</v>
      </c>
      <c r="C618" s="908"/>
      <c r="D618" s="908"/>
      <c r="E618" s="309" t="s">
        <v>1065</v>
      </c>
      <c r="F618" s="316" t="str">
        <f>$F$12</f>
        <v>6609</v>
      </c>
      <c r="G618" s="309"/>
      <c r="H618" s="309"/>
      <c r="I618" s="315"/>
      <c r="J618" s="243">
        <f>(IF($E741&lt;&gt;0,$J$2,IF($I741&lt;&gt;0,$J$2,"")))</f>
        <v>1</v>
      </c>
      <c r="L618" s="309"/>
      <c r="M618" s="309"/>
      <c r="N618" s="315"/>
      <c r="O618" s="315"/>
      <c r="P618" s="315"/>
      <c r="Q618" s="309"/>
      <c r="R618" s="309"/>
      <c r="S618" s="315"/>
      <c r="T618" s="315"/>
      <c r="U618" s="309"/>
      <c r="V618" s="315"/>
      <c r="W618" s="315"/>
      <c r="X618" s="469"/>
    </row>
    <row r="619" spans="2:24" ht="16.5" thickBot="1" thickTop="1">
      <c r="B619" s="253" t="str">
        <f>$B$13</f>
        <v>(наименование на първостепенния разпоредител с бюджет)</v>
      </c>
      <c r="E619" s="314" t="s">
        <v>1066</v>
      </c>
      <c r="F619" s="309"/>
      <c r="G619" s="309"/>
      <c r="H619" s="309"/>
      <c r="I619" s="315"/>
      <c r="J619" s="243">
        <f>(IF($E741&lt;&gt;0,$J$2,IF($I741&lt;&gt;0,$J$2,"")))</f>
        <v>1</v>
      </c>
      <c r="L619" s="309"/>
      <c r="M619" s="309"/>
      <c r="N619" s="315"/>
      <c r="O619" s="315"/>
      <c r="P619" s="315"/>
      <c r="Q619" s="309"/>
      <c r="R619" s="309"/>
      <c r="S619" s="315"/>
      <c r="T619" s="315"/>
      <c r="U619" s="309"/>
      <c r="V619" s="315"/>
      <c r="W619" s="315"/>
      <c r="X619" s="469"/>
    </row>
    <row r="620" spans="2:24" ht="19.5" thickBot="1" thickTop="1">
      <c r="B620" s="253"/>
      <c r="D620" s="519" t="str">
        <f>$D$17</f>
        <v>Код на сметка :</v>
      </c>
      <c r="E620" s="316">
        <f>$E$17</f>
        <v>42</v>
      </c>
      <c r="F620" s="308"/>
      <c r="G620" s="308"/>
      <c r="H620" s="308"/>
      <c r="I620" s="449"/>
      <c r="J620" s="243">
        <f>(IF($E741&lt;&gt;0,$J$2,IF($I741&lt;&gt;0,$J$2,"")))</f>
        <v>1</v>
      </c>
      <c r="L620" s="309"/>
      <c r="M620" s="309"/>
      <c r="N620" s="315"/>
      <c r="O620" s="315"/>
      <c r="P620" s="315"/>
      <c r="Q620" s="309"/>
      <c r="R620" s="309"/>
      <c r="S620" s="315"/>
      <c r="T620" s="315"/>
      <c r="U620" s="309"/>
      <c r="V620" s="315"/>
      <c r="W620" s="315"/>
      <c r="X620" s="469"/>
    </row>
    <row r="621" spans="3:24" ht="17.25" thickBot="1" thickTop="1">
      <c r="C621" s="249"/>
      <c r="D621" s="250"/>
      <c r="E621" s="309"/>
      <c r="F621" s="314"/>
      <c r="G621" s="314"/>
      <c r="H621" s="314"/>
      <c r="I621" s="318" t="s">
        <v>1067</v>
      </c>
      <c r="J621" s="243">
        <f>(IF($E741&lt;&gt;0,$J$2,IF($I741&lt;&gt;0,$J$2,"")))</f>
        <v>1</v>
      </c>
      <c r="L621" s="317" t="s">
        <v>291</v>
      </c>
      <c r="M621" s="309"/>
      <c r="N621" s="315"/>
      <c r="O621" s="318" t="s">
        <v>1067</v>
      </c>
      <c r="P621" s="315"/>
      <c r="Q621" s="317" t="s">
        <v>292</v>
      </c>
      <c r="R621" s="309"/>
      <c r="S621" s="315"/>
      <c r="T621" s="318" t="s">
        <v>1067</v>
      </c>
      <c r="U621" s="309"/>
      <c r="V621" s="315"/>
      <c r="W621" s="318" t="s">
        <v>1067</v>
      </c>
      <c r="X621" s="469"/>
    </row>
    <row r="622" spans="2:24" ht="18.75" thickBot="1">
      <c r="B622" s="761"/>
      <c r="C622" s="463"/>
      <c r="D622" s="752" t="s">
        <v>1390</v>
      </c>
      <c r="E622" s="833" t="s">
        <v>221</v>
      </c>
      <c r="F622" s="901" t="s">
        <v>1069</v>
      </c>
      <c r="G622" s="902"/>
      <c r="H622" s="903"/>
      <c r="I622" s="904"/>
      <c r="J622" s="243">
        <f>(IF($E741&lt;&gt;0,$J$2,IF($I741&lt;&gt;0,$J$2,"")))</f>
        <v>1</v>
      </c>
      <c r="L622" s="962" t="s">
        <v>1787</v>
      </c>
      <c r="M622" s="962" t="s">
        <v>1788</v>
      </c>
      <c r="N622" s="960" t="s">
        <v>1789</v>
      </c>
      <c r="O622" s="960" t="s">
        <v>293</v>
      </c>
      <c r="P622" s="244"/>
      <c r="Q622" s="960" t="s">
        <v>1790</v>
      </c>
      <c r="R622" s="960" t="s">
        <v>1791</v>
      </c>
      <c r="S622" s="960" t="s">
        <v>1817</v>
      </c>
      <c r="T622" s="960" t="s">
        <v>294</v>
      </c>
      <c r="U622" s="477" t="s">
        <v>295</v>
      </c>
      <c r="V622" s="478"/>
      <c r="W622" s="479"/>
      <c r="X622" s="326"/>
    </row>
    <row r="623" spans="2:24" ht="55.5" customHeight="1" thickBot="1">
      <c r="B623" s="204" t="s">
        <v>140</v>
      </c>
      <c r="C623" s="205" t="s">
        <v>1070</v>
      </c>
      <c r="D623" s="762" t="s">
        <v>1391</v>
      </c>
      <c r="E623" s="839">
        <v>2014</v>
      </c>
      <c r="F623" s="834" t="s">
        <v>1819</v>
      </c>
      <c r="G623" s="834" t="s">
        <v>1820</v>
      </c>
      <c r="H623" s="834" t="s">
        <v>1818</v>
      </c>
      <c r="I623" s="840" t="s">
        <v>1384</v>
      </c>
      <c r="J623" s="243">
        <f>(IF($E741&lt;&gt;0,$J$2,IF($I741&lt;&gt;0,$J$2,"")))</f>
        <v>1</v>
      </c>
      <c r="L623" s="974"/>
      <c r="M623" s="975"/>
      <c r="N623" s="974"/>
      <c r="O623" s="975"/>
      <c r="P623" s="244"/>
      <c r="Q623" s="976"/>
      <c r="R623" s="976"/>
      <c r="S623" s="976"/>
      <c r="T623" s="976"/>
      <c r="U623" s="480">
        <v>2014</v>
      </c>
      <c r="V623" s="480">
        <v>2015</v>
      </c>
      <c r="W623" s="480" t="s">
        <v>521</v>
      </c>
      <c r="X623" s="481" t="s">
        <v>296</v>
      </c>
    </row>
    <row r="624" spans="2:24" ht="69" customHeight="1" thickBot="1">
      <c r="B624" s="753"/>
      <c r="C624" s="463"/>
      <c r="D624" s="330" t="s">
        <v>1584</v>
      </c>
      <c r="E624" s="331" t="s">
        <v>297</v>
      </c>
      <c r="F624" s="331" t="s">
        <v>298</v>
      </c>
      <c r="G624" s="331" t="s">
        <v>1398</v>
      </c>
      <c r="H624" s="331" t="s">
        <v>1399</v>
      </c>
      <c r="I624" s="596" t="s">
        <v>1357</v>
      </c>
      <c r="J624" s="243">
        <f>(IF($E741&lt;&gt;0,$J$2,IF($I741&lt;&gt;0,$J$2,"")))</f>
        <v>1</v>
      </c>
      <c r="L624" s="332" t="s">
        <v>299</v>
      </c>
      <c r="M624" s="332" t="s">
        <v>300</v>
      </c>
      <c r="N624" s="333" t="s">
        <v>301</v>
      </c>
      <c r="O624" s="333" t="s">
        <v>302</v>
      </c>
      <c r="P624" s="244"/>
      <c r="Q624" s="751" t="s">
        <v>303</v>
      </c>
      <c r="R624" s="751" t="s">
        <v>304</v>
      </c>
      <c r="S624" s="751" t="s">
        <v>305</v>
      </c>
      <c r="T624" s="751" t="s">
        <v>306</v>
      </c>
      <c r="U624" s="751" t="s">
        <v>1354</v>
      </c>
      <c r="V624" s="751" t="s">
        <v>1355</v>
      </c>
      <c r="W624" s="751" t="s">
        <v>1356</v>
      </c>
      <c r="X624" s="482" t="s">
        <v>1357</v>
      </c>
    </row>
    <row r="625" spans="2:24" ht="108.75" thickBot="1">
      <c r="B625" s="261"/>
      <c r="C625" s="431"/>
      <c r="D625" s="431"/>
      <c r="E625" s="431"/>
      <c r="F625" s="431"/>
      <c r="G625" s="431"/>
      <c r="H625" s="431"/>
      <c r="I625" s="338"/>
      <c r="J625" s="243">
        <f>(IF($E741&lt;&gt;0,$J$2,IF($I741&lt;&gt;0,$J$2,"")))</f>
        <v>1</v>
      </c>
      <c r="L625" s="483" t="s">
        <v>1358</v>
      </c>
      <c r="M625" s="483" t="s">
        <v>1358</v>
      </c>
      <c r="N625" s="483" t="s">
        <v>1359</v>
      </c>
      <c r="O625" s="483" t="s">
        <v>1360</v>
      </c>
      <c r="P625" s="244"/>
      <c r="Q625" s="483" t="s">
        <v>1358</v>
      </c>
      <c r="R625" s="483" t="s">
        <v>1358</v>
      </c>
      <c r="S625" s="483" t="s">
        <v>1392</v>
      </c>
      <c r="T625" s="483" t="s">
        <v>1362</v>
      </c>
      <c r="U625" s="483" t="s">
        <v>1358</v>
      </c>
      <c r="V625" s="483" t="s">
        <v>1358</v>
      </c>
      <c r="W625" s="483" t="s">
        <v>1358</v>
      </c>
      <c r="X625" s="341" t="s">
        <v>1363</v>
      </c>
    </row>
    <row r="626" spans="2:24" ht="18.75" thickBot="1">
      <c r="B626" s="761"/>
      <c r="C626" s="763">
        <f>VLOOKUP(D627,EBK_DEIN2,2,FALSE)</f>
        <v>3322</v>
      </c>
      <c r="D626" s="752" t="s">
        <v>1795</v>
      </c>
      <c r="E626" s="431"/>
      <c r="F626" s="431"/>
      <c r="G626" s="431"/>
      <c r="H626" s="431"/>
      <c r="I626" s="338"/>
      <c r="J626" s="243">
        <f>(IF($E741&lt;&gt;0,$J$2,IF($I741&lt;&gt;0,$J$2,"")))</f>
        <v>1</v>
      </c>
      <c r="L626" s="484"/>
      <c r="M626" s="484"/>
      <c r="N626" s="388"/>
      <c r="O626" s="485"/>
      <c r="P626" s="244"/>
      <c r="Q626" s="484"/>
      <c r="R626" s="484"/>
      <c r="S626" s="388"/>
      <c r="T626" s="485"/>
      <c r="U626" s="484"/>
      <c r="V626" s="388"/>
      <c r="W626" s="485"/>
      <c r="X626" s="486"/>
    </row>
    <row r="627" spans="2:24" ht="18">
      <c r="B627" s="487"/>
      <c r="C627" s="264"/>
      <c r="D627" s="642" t="s">
        <v>1007</v>
      </c>
      <c r="E627" s="431"/>
      <c r="F627" s="431"/>
      <c r="G627" s="431"/>
      <c r="H627" s="431"/>
      <c r="I627" s="338"/>
      <c r="J627" s="243">
        <f>(IF($E741&lt;&gt;0,$J$2,IF($I741&lt;&gt;0,$J$2,"")))</f>
        <v>1</v>
      </c>
      <c r="L627" s="484"/>
      <c r="M627" s="484"/>
      <c r="N627" s="388"/>
      <c r="O627" s="488">
        <f>SUMIF(O630:O631,"&lt;0")+SUMIF(O633:O637,"&lt;0")+SUMIF(O639:O644,"&lt;0")+SUMIF(O646:O662,"&lt;0")+SUMIF(O668:O672,"&lt;0")+SUMIF(O674:O679,"&lt;0")+SUMIF(O681:O686,"&lt;0")+SUMIF(O694:O695,"&lt;0")+SUMIF(O698:O703,"&lt;0")+SUMIF(O705:O710,"&lt;0")+SUMIF(O714,"&lt;0")+SUMIF(O716:O722,"&lt;0")+SUMIF(O724:O726,"&lt;0")+SUMIF(O728:O731,"&lt;0")+SUMIF(O733:O734,"&lt;0")+SUMIF(O737,"&lt;0")</f>
        <v>-33758</v>
      </c>
      <c r="P627" s="244"/>
      <c r="Q627" s="484"/>
      <c r="R627" s="484"/>
      <c r="S627" s="388"/>
      <c r="T627" s="488">
        <f>SUMIF(T630:T631,"&lt;0")+SUMIF(T633:T637,"&lt;0")+SUMIF(T639:T644,"&lt;0")+SUMIF(T646:T662,"&lt;0")+SUMIF(T668:T672,"&lt;0")+SUMIF(T674:T679,"&lt;0")+SUMIF(T681:T686,"&lt;0")+SUMIF(T694:T695,"&lt;0")+SUMIF(T698:T703,"&lt;0")+SUMIF(T705:T710,"&lt;0")+SUMIF(T714,"&lt;0")+SUMIF(T716:T722,"&lt;0")+SUMIF(T724:T726,"&lt;0")+SUMIF(T728:T731,"&lt;0")+SUMIF(T733:T734,"&lt;0")+SUMIF(T737,"&lt;0")</f>
        <v>-33758</v>
      </c>
      <c r="U627" s="484"/>
      <c r="V627" s="388"/>
      <c r="W627" s="485"/>
      <c r="X627" s="343"/>
    </row>
    <row r="628" spans="2:24" ht="18.75" thickBot="1">
      <c r="B628" s="401"/>
      <c r="C628" s="264"/>
      <c r="D628" s="327" t="s">
        <v>1393</v>
      </c>
      <c r="E628" s="431"/>
      <c r="F628" s="431"/>
      <c r="G628" s="431"/>
      <c r="H628" s="431"/>
      <c r="I628" s="338"/>
      <c r="J628" s="243">
        <f>(IF($E741&lt;&gt;0,$J$2,IF($I741&lt;&gt;0,$J$2,"")))</f>
        <v>1</v>
      </c>
      <c r="L628" s="484"/>
      <c r="M628" s="484"/>
      <c r="N628" s="388"/>
      <c r="O628" s="485"/>
      <c r="P628" s="244"/>
      <c r="Q628" s="484"/>
      <c r="R628" s="484"/>
      <c r="S628" s="388"/>
      <c r="T628" s="485"/>
      <c r="U628" s="484"/>
      <c r="V628" s="388"/>
      <c r="W628" s="485"/>
      <c r="X628" s="345"/>
    </row>
    <row r="629" spans="2:24" ht="18.75" thickBot="1">
      <c r="B629" s="167">
        <v>100</v>
      </c>
      <c r="C629" s="970" t="s">
        <v>1586</v>
      </c>
      <c r="D629" s="934"/>
      <c r="E629" s="558">
        <f>SUM(E630:E631)</f>
        <v>0</v>
      </c>
      <c r="F629" s="575">
        <f>SUM(F630:F631)</f>
        <v>0</v>
      </c>
      <c r="G629" s="489">
        <f>SUM(G630:G631)</f>
        <v>0</v>
      </c>
      <c r="H629" s="489">
        <f>SUM(H630:H631)</f>
        <v>0</v>
      </c>
      <c r="I629" s="489">
        <f>SUM(I630:I631)</f>
        <v>0</v>
      </c>
      <c r="J629" s="270">
        <f aca="true" t="shared" si="105" ref="J629:J692">(IF($E629&lt;&gt;0,$J$2,IF($I629&lt;&gt;0,$J$2,"")))</f>
      </c>
      <c r="K629" s="271"/>
      <c r="L629" s="346">
        <f>SUM(L630:L631)</f>
        <v>0</v>
      </c>
      <c r="M629" s="347">
        <f>SUM(M630:M631)</f>
        <v>0</v>
      </c>
      <c r="N629" s="490">
        <f>SUM(N630:N631)</f>
        <v>0</v>
      </c>
      <c r="O629" s="491">
        <f>SUM(O630:O631)</f>
        <v>0</v>
      </c>
      <c r="P629" s="271"/>
      <c r="Q629" s="348"/>
      <c r="R629" s="492"/>
      <c r="S629" s="493"/>
      <c r="T629" s="492"/>
      <c r="U629" s="492"/>
      <c r="V629" s="492"/>
      <c r="W629" s="494"/>
      <c r="X629" s="349">
        <f>T629-U629-V629-W629</f>
        <v>0</v>
      </c>
    </row>
    <row r="630" spans="2:24" ht="18.75" thickBot="1">
      <c r="B630" s="144"/>
      <c r="C630" s="148">
        <v>101</v>
      </c>
      <c r="D630" s="141" t="s">
        <v>1587</v>
      </c>
      <c r="E630" s="528"/>
      <c r="F630" s="531"/>
      <c r="G630" s="272"/>
      <c r="H630" s="272"/>
      <c r="I630" s="587">
        <f>F630+G630+H630</f>
        <v>0</v>
      </c>
      <c r="J630" s="270">
        <f t="shared" si="105"/>
      </c>
      <c r="K630" s="271"/>
      <c r="L630" s="495"/>
      <c r="M630" s="281"/>
      <c r="N630" s="351">
        <f>I630</f>
        <v>0</v>
      </c>
      <c r="O630" s="496">
        <f>L630+M630-N630</f>
        <v>0</v>
      </c>
      <c r="P630" s="271"/>
      <c r="Q630" s="352"/>
      <c r="R630" s="357"/>
      <c r="S630" s="357"/>
      <c r="T630" s="357"/>
      <c r="U630" s="357"/>
      <c r="V630" s="357"/>
      <c r="W630" s="497"/>
      <c r="X630" s="349">
        <f aca="true" t="shared" si="106" ref="X630:X693">T630-U630-V630-W630</f>
        <v>0</v>
      </c>
    </row>
    <row r="631" spans="1:24" ht="36" customHeight="1" thickBot="1">
      <c r="A631" s="249"/>
      <c r="B631" s="144"/>
      <c r="C631" s="140">
        <v>102</v>
      </c>
      <c r="D631" s="142" t="s">
        <v>1588</v>
      </c>
      <c r="E631" s="528"/>
      <c r="F631" s="531"/>
      <c r="G631" s="272"/>
      <c r="H631" s="272"/>
      <c r="I631" s="587">
        <f>F631+G631+H631</f>
        <v>0</v>
      </c>
      <c r="J631" s="270">
        <f t="shared" si="105"/>
      </c>
      <c r="K631" s="271"/>
      <c r="L631" s="495"/>
      <c r="M631" s="281"/>
      <c r="N631" s="351">
        <f>I631</f>
        <v>0</v>
      </c>
      <c r="O631" s="496">
        <f aca="true" t="shared" si="107" ref="O631:O672">L631+M631-N631</f>
        <v>0</v>
      </c>
      <c r="P631" s="271"/>
      <c r="Q631" s="352"/>
      <c r="R631" s="357"/>
      <c r="S631" s="357"/>
      <c r="T631" s="357"/>
      <c r="U631" s="357"/>
      <c r="V631" s="357"/>
      <c r="W631" s="497"/>
      <c r="X631" s="349">
        <f t="shared" si="106"/>
        <v>0</v>
      </c>
    </row>
    <row r="632" spans="1:24" ht="18.75" thickBot="1">
      <c r="A632" s="249"/>
      <c r="B632" s="143">
        <v>200</v>
      </c>
      <c r="C632" s="910" t="s">
        <v>1589</v>
      </c>
      <c r="D632" s="910"/>
      <c r="E632" s="532">
        <f>SUM(E633:E637)</f>
        <v>0</v>
      </c>
      <c r="F632" s="353">
        <f>SUM(F633:F637)</f>
        <v>0</v>
      </c>
      <c r="G632" s="279">
        <f>SUM(G633:G637)</f>
        <v>0</v>
      </c>
      <c r="H632" s="279">
        <f>SUM(H633:H637)</f>
        <v>0</v>
      </c>
      <c r="I632" s="279">
        <f>SUM(I633:I637)</f>
        <v>0</v>
      </c>
      <c r="J632" s="270">
        <f t="shared" si="105"/>
      </c>
      <c r="K632" s="271"/>
      <c r="L632" s="354">
        <f>SUM(L633:L637)</f>
        <v>0</v>
      </c>
      <c r="M632" s="355">
        <f>SUM(M633:M637)</f>
        <v>0</v>
      </c>
      <c r="N632" s="498">
        <f>SUM(N633:N637)</f>
        <v>0</v>
      </c>
      <c r="O632" s="499">
        <f>SUM(O633:O637)</f>
        <v>0</v>
      </c>
      <c r="P632" s="271"/>
      <c r="Q632" s="356"/>
      <c r="R632" s="367"/>
      <c r="S632" s="367"/>
      <c r="T632" s="367"/>
      <c r="U632" s="367"/>
      <c r="V632" s="367"/>
      <c r="W632" s="500"/>
      <c r="X632" s="349">
        <f t="shared" si="106"/>
        <v>0</v>
      </c>
    </row>
    <row r="633" spans="1:24" ht="18.75" thickBot="1">
      <c r="A633" s="249"/>
      <c r="B633" s="147"/>
      <c r="C633" s="148">
        <v>201</v>
      </c>
      <c r="D633" s="141" t="s">
        <v>1590</v>
      </c>
      <c r="E633" s="528"/>
      <c r="F633" s="531"/>
      <c r="G633" s="272"/>
      <c r="H633" s="272"/>
      <c r="I633" s="587">
        <f>F633+G633+H633</f>
        <v>0</v>
      </c>
      <c r="J633" s="270">
        <f t="shared" si="105"/>
      </c>
      <c r="K633" s="271"/>
      <c r="L633" s="495"/>
      <c r="M633" s="281"/>
      <c r="N633" s="351">
        <f>I633</f>
        <v>0</v>
      </c>
      <c r="O633" s="496">
        <f t="shared" si="107"/>
        <v>0</v>
      </c>
      <c r="P633" s="271"/>
      <c r="Q633" s="352"/>
      <c r="R633" s="357"/>
      <c r="S633" s="357"/>
      <c r="T633" s="357"/>
      <c r="U633" s="357"/>
      <c r="V633" s="357"/>
      <c r="W633" s="497"/>
      <c r="X633" s="349">
        <f t="shared" si="106"/>
        <v>0</v>
      </c>
    </row>
    <row r="634" spans="1:24" ht="18.75" thickBot="1">
      <c r="A634" s="249"/>
      <c r="B634" s="139"/>
      <c r="C634" s="140">
        <v>202</v>
      </c>
      <c r="D634" s="149" t="s">
        <v>1591</v>
      </c>
      <c r="E634" s="528"/>
      <c r="F634" s="531"/>
      <c r="G634" s="272"/>
      <c r="H634" s="272"/>
      <c r="I634" s="587">
        <f>F634+G634+H634</f>
        <v>0</v>
      </c>
      <c r="J634" s="270">
        <f t="shared" si="105"/>
      </c>
      <c r="K634" s="271"/>
      <c r="L634" s="495"/>
      <c r="M634" s="281"/>
      <c r="N634" s="351">
        <f>I634</f>
        <v>0</v>
      </c>
      <c r="O634" s="496">
        <f t="shared" si="107"/>
        <v>0</v>
      </c>
      <c r="P634" s="271"/>
      <c r="Q634" s="352"/>
      <c r="R634" s="357"/>
      <c r="S634" s="357"/>
      <c r="T634" s="357"/>
      <c r="U634" s="357"/>
      <c r="V634" s="357"/>
      <c r="W634" s="497"/>
      <c r="X634" s="349">
        <f t="shared" si="106"/>
        <v>0</v>
      </c>
    </row>
    <row r="635" spans="1:24" ht="32.25" thickBot="1">
      <c r="A635" s="249"/>
      <c r="B635" s="157"/>
      <c r="C635" s="140">
        <v>205</v>
      </c>
      <c r="D635" s="149" t="s">
        <v>1217</v>
      </c>
      <c r="E635" s="528"/>
      <c r="F635" s="531"/>
      <c r="G635" s="272"/>
      <c r="H635" s="272"/>
      <c r="I635" s="587">
        <f>F635+G635+H635</f>
        <v>0</v>
      </c>
      <c r="J635" s="270">
        <f t="shared" si="105"/>
      </c>
      <c r="K635" s="271"/>
      <c r="L635" s="495"/>
      <c r="M635" s="281"/>
      <c r="N635" s="351">
        <f>I635</f>
        <v>0</v>
      </c>
      <c r="O635" s="496">
        <f t="shared" si="107"/>
        <v>0</v>
      </c>
      <c r="P635" s="271"/>
      <c r="Q635" s="352"/>
      <c r="R635" s="357"/>
      <c r="S635" s="357"/>
      <c r="T635" s="357"/>
      <c r="U635" s="357"/>
      <c r="V635" s="357"/>
      <c r="W635" s="497"/>
      <c r="X635" s="349">
        <f t="shared" si="106"/>
        <v>0</v>
      </c>
    </row>
    <row r="636" spans="1:24" ht="18.75" thickBot="1">
      <c r="A636" s="249"/>
      <c r="B636" s="157"/>
      <c r="C636" s="140">
        <v>208</v>
      </c>
      <c r="D636" s="168" t="s">
        <v>1218</v>
      </c>
      <c r="E636" s="528"/>
      <c r="F636" s="531"/>
      <c r="G636" s="272"/>
      <c r="H636" s="272"/>
      <c r="I636" s="587">
        <f>F636+G636+H636</f>
        <v>0</v>
      </c>
      <c r="J636" s="270">
        <f t="shared" si="105"/>
      </c>
      <c r="K636" s="271"/>
      <c r="L636" s="495"/>
      <c r="M636" s="281"/>
      <c r="N636" s="351">
        <f>I636</f>
        <v>0</v>
      </c>
      <c r="O636" s="496">
        <f t="shared" si="107"/>
        <v>0</v>
      </c>
      <c r="P636" s="271"/>
      <c r="Q636" s="352"/>
      <c r="R636" s="357"/>
      <c r="S636" s="357"/>
      <c r="T636" s="357"/>
      <c r="U636" s="357"/>
      <c r="V636" s="357"/>
      <c r="W636" s="497"/>
      <c r="X636" s="349">
        <f t="shared" si="106"/>
        <v>0</v>
      </c>
    </row>
    <row r="637" spans="1:24" ht="18.75" thickBot="1">
      <c r="A637" s="249"/>
      <c r="B637" s="147"/>
      <c r="C637" s="146">
        <v>209</v>
      </c>
      <c r="D637" s="152" t="s">
        <v>1219</v>
      </c>
      <c r="E637" s="528"/>
      <c r="F637" s="531"/>
      <c r="G637" s="272"/>
      <c r="H637" s="272"/>
      <c r="I637" s="587">
        <f>F637+G637+H637</f>
        <v>0</v>
      </c>
      <c r="J637" s="270">
        <f t="shared" si="105"/>
      </c>
      <c r="K637" s="271"/>
      <c r="L637" s="495"/>
      <c r="M637" s="281"/>
      <c r="N637" s="351">
        <f>I637</f>
        <v>0</v>
      </c>
      <c r="O637" s="496">
        <f t="shared" si="107"/>
        <v>0</v>
      </c>
      <c r="P637" s="271"/>
      <c r="Q637" s="352"/>
      <c r="R637" s="357"/>
      <c r="S637" s="357"/>
      <c r="T637" s="357"/>
      <c r="U637" s="357"/>
      <c r="V637" s="357"/>
      <c r="W637" s="497"/>
      <c r="X637" s="349">
        <f t="shared" si="106"/>
        <v>0</v>
      </c>
    </row>
    <row r="638" spans="1:24" ht="18.75" thickBot="1">
      <c r="A638" s="249"/>
      <c r="B638" s="143">
        <v>500</v>
      </c>
      <c r="C638" s="937" t="s">
        <v>415</v>
      </c>
      <c r="D638" s="937"/>
      <c r="E638" s="532">
        <f>SUM(E639:E643)</f>
        <v>0</v>
      </c>
      <c r="F638" s="353">
        <f>SUM(F639:F643)</f>
        <v>0</v>
      </c>
      <c r="G638" s="279">
        <f>SUM(G639:G643)</f>
        <v>0</v>
      </c>
      <c r="H638" s="279">
        <f>SUM(H639:H643)</f>
        <v>0</v>
      </c>
      <c r="I638" s="279">
        <f>SUM(I639:I643)</f>
        <v>0</v>
      </c>
      <c r="J638" s="270">
        <f t="shared" si="105"/>
      </c>
      <c r="K638" s="271"/>
      <c r="L638" s="354">
        <f>SUM(L639:L643)</f>
        <v>0</v>
      </c>
      <c r="M638" s="355">
        <f>SUM(M639:M643)</f>
        <v>0</v>
      </c>
      <c r="N638" s="498">
        <f>SUM(N639:N643)</f>
        <v>0</v>
      </c>
      <c r="O638" s="499">
        <f>SUM(O639:O643)</f>
        <v>0</v>
      </c>
      <c r="P638" s="271"/>
      <c r="Q638" s="356"/>
      <c r="R638" s="367"/>
      <c r="S638" s="357"/>
      <c r="T638" s="367"/>
      <c r="U638" s="367"/>
      <c r="V638" s="367"/>
      <c r="W638" s="500"/>
      <c r="X638" s="349">
        <f t="shared" si="106"/>
        <v>0</v>
      </c>
    </row>
    <row r="639" spans="1:24" ht="32.25" thickBot="1">
      <c r="A639" s="249"/>
      <c r="B639" s="147"/>
      <c r="C639" s="169">
        <v>551</v>
      </c>
      <c r="D639" s="543" t="s">
        <v>416</v>
      </c>
      <c r="E639" s="528"/>
      <c r="F639" s="531"/>
      <c r="G639" s="272"/>
      <c r="H639" s="272"/>
      <c r="I639" s="587">
        <f aca="true" t="shared" si="108" ref="I639:I644">F639+G639+H639</f>
        <v>0</v>
      </c>
      <c r="J639" s="270">
        <f t="shared" si="105"/>
      </c>
      <c r="K639" s="271"/>
      <c r="L639" s="495"/>
      <c r="M639" s="281"/>
      <c r="N639" s="351">
        <f aca="true" t="shared" si="109" ref="N639:N644">I639</f>
        <v>0</v>
      </c>
      <c r="O639" s="496">
        <f t="shared" si="107"/>
        <v>0</v>
      </c>
      <c r="P639" s="271"/>
      <c r="Q639" s="352"/>
      <c r="R639" s="357"/>
      <c r="S639" s="357"/>
      <c r="T639" s="357"/>
      <c r="U639" s="357"/>
      <c r="V639" s="357"/>
      <c r="W639" s="497"/>
      <c r="X639" s="349">
        <f t="shared" si="106"/>
        <v>0</v>
      </c>
    </row>
    <row r="640" spans="1:24" ht="18.75" thickBot="1">
      <c r="A640" s="289">
        <v>5</v>
      </c>
      <c r="B640" s="147"/>
      <c r="C640" s="170">
        <f>C639+1</f>
        <v>552</v>
      </c>
      <c r="D640" s="544" t="s">
        <v>417</v>
      </c>
      <c r="E640" s="528"/>
      <c r="F640" s="531"/>
      <c r="G640" s="272"/>
      <c r="H640" s="272"/>
      <c r="I640" s="587">
        <f t="shared" si="108"/>
        <v>0</v>
      </c>
      <c r="J640" s="270">
        <f t="shared" si="105"/>
      </c>
      <c r="K640" s="271"/>
      <c r="L640" s="495"/>
      <c r="M640" s="281"/>
      <c r="N640" s="351">
        <f t="shared" si="109"/>
        <v>0</v>
      </c>
      <c r="O640" s="496">
        <f t="shared" si="107"/>
        <v>0</v>
      </c>
      <c r="P640" s="271"/>
      <c r="Q640" s="352"/>
      <c r="R640" s="357"/>
      <c r="S640" s="357"/>
      <c r="T640" s="357"/>
      <c r="U640" s="357"/>
      <c r="V640" s="357"/>
      <c r="W640" s="497"/>
      <c r="X640" s="349">
        <f t="shared" si="106"/>
        <v>0</v>
      </c>
    </row>
    <row r="641" spans="1:24" ht="18.75" thickBot="1">
      <c r="A641" s="290">
        <v>10</v>
      </c>
      <c r="B641" s="147"/>
      <c r="C641" s="170">
        <v>560</v>
      </c>
      <c r="D641" s="545" t="s">
        <v>418</v>
      </c>
      <c r="E641" s="528"/>
      <c r="F641" s="531"/>
      <c r="G641" s="272"/>
      <c r="H641" s="272"/>
      <c r="I641" s="587">
        <f t="shared" si="108"/>
        <v>0</v>
      </c>
      <c r="J641" s="270">
        <f t="shared" si="105"/>
      </c>
      <c r="K641" s="271"/>
      <c r="L641" s="495"/>
      <c r="M641" s="281"/>
      <c r="N641" s="351">
        <f t="shared" si="109"/>
        <v>0</v>
      </c>
      <c r="O641" s="496">
        <f t="shared" si="107"/>
        <v>0</v>
      </c>
      <c r="P641" s="271"/>
      <c r="Q641" s="352"/>
      <c r="R641" s="357"/>
      <c r="S641" s="357"/>
      <c r="T641" s="357"/>
      <c r="U641" s="357"/>
      <c r="V641" s="357"/>
      <c r="W641" s="497"/>
      <c r="X641" s="349">
        <f t="shared" si="106"/>
        <v>0</v>
      </c>
    </row>
    <row r="642" spans="1:24" ht="18.75" thickBot="1">
      <c r="A642" s="290">
        <v>15</v>
      </c>
      <c r="B642" s="147"/>
      <c r="C642" s="170">
        <v>580</v>
      </c>
      <c r="D642" s="544" t="s">
        <v>419</v>
      </c>
      <c r="E642" s="528"/>
      <c r="F642" s="531"/>
      <c r="G642" s="272"/>
      <c r="H642" s="272"/>
      <c r="I642" s="587">
        <f t="shared" si="108"/>
        <v>0</v>
      </c>
      <c r="J642" s="270">
        <f t="shared" si="105"/>
      </c>
      <c r="K642" s="271"/>
      <c r="L642" s="495"/>
      <c r="M642" s="281"/>
      <c r="N642" s="351">
        <f t="shared" si="109"/>
        <v>0</v>
      </c>
      <c r="O642" s="496">
        <f t="shared" si="107"/>
        <v>0</v>
      </c>
      <c r="P642" s="271"/>
      <c r="Q642" s="352"/>
      <c r="R642" s="357"/>
      <c r="S642" s="357"/>
      <c r="T642" s="357"/>
      <c r="U642" s="357"/>
      <c r="V642" s="357"/>
      <c r="W642" s="497"/>
      <c r="X642" s="349">
        <f t="shared" si="106"/>
        <v>0</v>
      </c>
    </row>
    <row r="643" spans="1:24" ht="32.25" thickBot="1">
      <c r="A643" s="289">
        <v>35</v>
      </c>
      <c r="B643" s="147"/>
      <c r="C643" s="171">
        <v>590</v>
      </c>
      <c r="D643" s="546" t="s">
        <v>420</v>
      </c>
      <c r="E643" s="528"/>
      <c r="F643" s="531"/>
      <c r="G643" s="272"/>
      <c r="H643" s="272"/>
      <c r="I643" s="587">
        <f t="shared" si="108"/>
        <v>0</v>
      </c>
      <c r="J643" s="270">
        <f t="shared" si="105"/>
      </c>
      <c r="K643" s="271"/>
      <c r="L643" s="495"/>
      <c r="M643" s="281"/>
      <c r="N643" s="351">
        <f t="shared" si="109"/>
        <v>0</v>
      </c>
      <c r="O643" s="496">
        <f t="shared" si="107"/>
        <v>0</v>
      </c>
      <c r="P643" s="271"/>
      <c r="Q643" s="352"/>
      <c r="R643" s="357"/>
      <c r="S643" s="357"/>
      <c r="T643" s="357"/>
      <c r="U643" s="357"/>
      <c r="V643" s="357"/>
      <c r="W643" s="497"/>
      <c r="X643" s="349">
        <f t="shared" si="106"/>
        <v>0</v>
      </c>
    </row>
    <row r="644" spans="1:24" ht="18.75" thickBot="1">
      <c r="A644" s="290">
        <v>40</v>
      </c>
      <c r="B644" s="143">
        <v>800</v>
      </c>
      <c r="C644" s="937" t="s">
        <v>1394</v>
      </c>
      <c r="D644" s="937"/>
      <c r="E644" s="532"/>
      <c r="F644" s="535"/>
      <c r="G644" s="285"/>
      <c r="H644" s="285"/>
      <c r="I644" s="587">
        <f t="shared" si="108"/>
        <v>0</v>
      </c>
      <c r="J644" s="270">
        <f t="shared" si="105"/>
      </c>
      <c r="K644" s="271"/>
      <c r="L644" s="502"/>
      <c r="M644" s="283"/>
      <c r="N644" s="351">
        <f t="shared" si="109"/>
        <v>0</v>
      </c>
      <c r="O644" s="496">
        <f t="shared" si="107"/>
        <v>0</v>
      </c>
      <c r="P644" s="271"/>
      <c r="Q644" s="356"/>
      <c r="R644" s="367"/>
      <c r="S644" s="357"/>
      <c r="T644" s="357"/>
      <c r="U644" s="367"/>
      <c r="V644" s="357"/>
      <c r="W644" s="497"/>
      <c r="X644" s="349">
        <f t="shared" si="106"/>
        <v>0</v>
      </c>
    </row>
    <row r="645" spans="1:24" ht="18.75" thickBot="1">
      <c r="A645" s="290">
        <v>45</v>
      </c>
      <c r="B645" s="143">
        <v>1000</v>
      </c>
      <c r="C645" s="958" t="s">
        <v>422</v>
      </c>
      <c r="D645" s="958"/>
      <c r="E645" s="532">
        <f>SUM(E646:E662)</f>
        <v>33758</v>
      </c>
      <c r="F645" s="353">
        <f>SUM(F646:F662)</f>
        <v>0</v>
      </c>
      <c r="G645" s="279">
        <f>SUM(G646:G662)</f>
        <v>33758</v>
      </c>
      <c r="H645" s="279">
        <f>SUM(H646:H662)</f>
        <v>0</v>
      </c>
      <c r="I645" s="279">
        <f>SUM(I646:I662)</f>
        <v>33758</v>
      </c>
      <c r="J645" s="270">
        <f t="shared" si="105"/>
        <v>1</v>
      </c>
      <c r="K645" s="271"/>
      <c r="L645" s="354">
        <f>SUM(L646:L662)</f>
        <v>0</v>
      </c>
      <c r="M645" s="355">
        <f>SUM(M646:M662)</f>
        <v>0</v>
      </c>
      <c r="N645" s="498">
        <f>SUM(N646:N662)</f>
        <v>33758</v>
      </c>
      <c r="O645" s="499">
        <f>SUM(O646:O662)</f>
        <v>-33758</v>
      </c>
      <c r="P645" s="271"/>
      <c r="Q645" s="354">
        <f aca="true" t="shared" si="110" ref="Q645:W645">SUM(Q646:Q662)</f>
        <v>0</v>
      </c>
      <c r="R645" s="355">
        <f t="shared" si="110"/>
        <v>0</v>
      </c>
      <c r="S645" s="355">
        <f t="shared" si="110"/>
        <v>33758</v>
      </c>
      <c r="T645" s="355">
        <f t="shared" si="110"/>
        <v>-33758</v>
      </c>
      <c r="U645" s="355">
        <f t="shared" si="110"/>
        <v>0</v>
      </c>
      <c r="V645" s="355">
        <f t="shared" si="110"/>
        <v>0</v>
      </c>
      <c r="W645" s="499">
        <f t="shared" si="110"/>
        <v>0</v>
      </c>
      <c r="X645" s="349">
        <f t="shared" si="106"/>
        <v>-33758</v>
      </c>
    </row>
    <row r="646" spans="1:24" ht="18.75" thickBot="1">
      <c r="A646" s="290">
        <v>50</v>
      </c>
      <c r="B646" s="139"/>
      <c r="C646" s="148">
        <v>1011</v>
      </c>
      <c r="D646" s="172" t="s">
        <v>423</v>
      </c>
      <c r="E646" s="528">
        <v>33758</v>
      </c>
      <c r="F646" s="531">
        <v>0</v>
      </c>
      <c r="G646" s="272">
        <v>33758</v>
      </c>
      <c r="H646" s="272">
        <v>0</v>
      </c>
      <c r="I646" s="587">
        <f aca="true" t="shared" si="111" ref="I646:I662">F646+G646+H646</f>
        <v>33758</v>
      </c>
      <c r="J646" s="270">
        <f t="shared" si="105"/>
        <v>1</v>
      </c>
      <c r="K646" s="271"/>
      <c r="L646" s="495"/>
      <c r="M646" s="281"/>
      <c r="N646" s="351">
        <f aca="true" t="shared" si="112" ref="N646:N662">I646</f>
        <v>33758</v>
      </c>
      <c r="O646" s="496">
        <f t="shared" si="107"/>
        <v>-33758</v>
      </c>
      <c r="P646" s="271"/>
      <c r="Q646" s="495"/>
      <c r="R646" s="281"/>
      <c r="S646" s="503">
        <f aca="true" t="shared" si="113" ref="S646:S653">+IF(+(L646+M646)&gt;=I646,+M646,+(+I646-L646))</f>
        <v>33758</v>
      </c>
      <c r="T646" s="351">
        <f>Q646+R646-S646</f>
        <v>-33758</v>
      </c>
      <c r="U646" s="281"/>
      <c r="V646" s="281"/>
      <c r="W646" s="282"/>
      <c r="X646" s="349">
        <f t="shared" si="106"/>
        <v>-33758</v>
      </c>
    </row>
    <row r="647" spans="1:24" ht="18.75" thickBot="1">
      <c r="A647" s="290">
        <v>55</v>
      </c>
      <c r="B647" s="139"/>
      <c r="C647" s="140">
        <v>1012</v>
      </c>
      <c r="D647" s="149" t="s">
        <v>424</v>
      </c>
      <c r="E647" s="528"/>
      <c r="F647" s="531"/>
      <c r="G647" s="272"/>
      <c r="H647" s="272"/>
      <c r="I647" s="587">
        <f t="shared" si="111"/>
        <v>0</v>
      </c>
      <c r="J647" s="270">
        <f t="shared" si="105"/>
      </c>
      <c r="K647" s="271"/>
      <c r="L647" s="495"/>
      <c r="M647" s="281"/>
      <c r="N647" s="351">
        <f t="shared" si="112"/>
        <v>0</v>
      </c>
      <c r="O647" s="496">
        <f t="shared" si="107"/>
        <v>0</v>
      </c>
      <c r="P647" s="271"/>
      <c r="Q647" s="495"/>
      <c r="R647" s="281"/>
      <c r="S647" s="503">
        <f t="shared" si="113"/>
        <v>0</v>
      </c>
      <c r="T647" s="351">
        <f aca="true" t="shared" si="114" ref="T647:T653">Q647+R647-S647</f>
        <v>0</v>
      </c>
      <c r="U647" s="281"/>
      <c r="V647" s="281"/>
      <c r="W647" s="282"/>
      <c r="X647" s="349">
        <f t="shared" si="106"/>
        <v>0</v>
      </c>
    </row>
    <row r="648" spans="1:24" ht="18.75" thickBot="1">
      <c r="A648" s="290">
        <v>60</v>
      </c>
      <c r="B648" s="139"/>
      <c r="C648" s="140">
        <v>1013</v>
      </c>
      <c r="D648" s="149" t="s">
        <v>425</v>
      </c>
      <c r="E648" s="528"/>
      <c r="F648" s="531"/>
      <c r="G648" s="272"/>
      <c r="H648" s="272"/>
      <c r="I648" s="587">
        <f t="shared" si="111"/>
        <v>0</v>
      </c>
      <c r="J648" s="270">
        <f t="shared" si="105"/>
      </c>
      <c r="K648" s="271"/>
      <c r="L648" s="495"/>
      <c r="M648" s="281"/>
      <c r="N648" s="351">
        <f t="shared" si="112"/>
        <v>0</v>
      </c>
      <c r="O648" s="496">
        <f t="shared" si="107"/>
        <v>0</v>
      </c>
      <c r="P648" s="271"/>
      <c r="Q648" s="495"/>
      <c r="R648" s="281"/>
      <c r="S648" s="503">
        <f t="shared" si="113"/>
        <v>0</v>
      </c>
      <c r="T648" s="351">
        <f t="shared" si="114"/>
        <v>0</v>
      </c>
      <c r="U648" s="281"/>
      <c r="V648" s="281"/>
      <c r="W648" s="282"/>
      <c r="X648" s="349">
        <f t="shared" si="106"/>
        <v>0</v>
      </c>
    </row>
    <row r="649" spans="1:24" ht="18.75" thickBot="1">
      <c r="A649" s="289">
        <v>65</v>
      </c>
      <c r="B649" s="139"/>
      <c r="C649" s="140">
        <v>1014</v>
      </c>
      <c r="D649" s="149" t="s">
        <v>426</v>
      </c>
      <c r="E649" s="528"/>
      <c r="F649" s="531"/>
      <c r="G649" s="272"/>
      <c r="H649" s="272"/>
      <c r="I649" s="587">
        <f t="shared" si="111"/>
        <v>0</v>
      </c>
      <c r="J649" s="270">
        <f t="shared" si="105"/>
      </c>
      <c r="K649" s="271"/>
      <c r="L649" s="495"/>
      <c r="M649" s="281"/>
      <c r="N649" s="351">
        <f t="shared" si="112"/>
        <v>0</v>
      </c>
      <c r="O649" s="496">
        <f t="shared" si="107"/>
        <v>0</v>
      </c>
      <c r="P649" s="271"/>
      <c r="Q649" s="495"/>
      <c r="R649" s="281"/>
      <c r="S649" s="503">
        <f t="shared" si="113"/>
        <v>0</v>
      </c>
      <c r="T649" s="351">
        <f t="shared" si="114"/>
        <v>0</v>
      </c>
      <c r="U649" s="281"/>
      <c r="V649" s="281"/>
      <c r="W649" s="282"/>
      <c r="X649" s="349">
        <f t="shared" si="106"/>
        <v>0</v>
      </c>
    </row>
    <row r="650" spans="1:24" ht="18.75" thickBot="1">
      <c r="A650" s="290">
        <v>70</v>
      </c>
      <c r="B650" s="139"/>
      <c r="C650" s="140">
        <v>1015</v>
      </c>
      <c r="D650" s="149" t="s">
        <v>427</v>
      </c>
      <c r="E650" s="528"/>
      <c r="F650" s="531"/>
      <c r="G650" s="272"/>
      <c r="H650" s="272"/>
      <c r="I650" s="587">
        <f t="shared" si="111"/>
        <v>0</v>
      </c>
      <c r="J650" s="270">
        <f t="shared" si="105"/>
      </c>
      <c r="K650" s="271"/>
      <c r="L650" s="495"/>
      <c r="M650" s="281"/>
      <c r="N650" s="351">
        <f t="shared" si="112"/>
        <v>0</v>
      </c>
      <c r="O650" s="496">
        <f t="shared" si="107"/>
        <v>0</v>
      </c>
      <c r="P650" s="271"/>
      <c r="Q650" s="495"/>
      <c r="R650" s="281"/>
      <c r="S650" s="503">
        <f t="shared" si="113"/>
        <v>0</v>
      </c>
      <c r="T650" s="351">
        <f t="shared" si="114"/>
        <v>0</v>
      </c>
      <c r="U650" s="281"/>
      <c r="V650" s="281"/>
      <c r="W650" s="282"/>
      <c r="X650" s="349">
        <f t="shared" si="106"/>
        <v>0</v>
      </c>
    </row>
    <row r="651" spans="1:24" ht="18.75" thickBot="1">
      <c r="A651" s="290">
        <v>75</v>
      </c>
      <c r="B651" s="139"/>
      <c r="C651" s="140">
        <v>1016</v>
      </c>
      <c r="D651" s="149" t="s">
        <v>428</v>
      </c>
      <c r="E651" s="528"/>
      <c r="F651" s="531"/>
      <c r="G651" s="272"/>
      <c r="H651" s="272"/>
      <c r="I651" s="587">
        <f t="shared" si="111"/>
        <v>0</v>
      </c>
      <c r="J651" s="270">
        <f t="shared" si="105"/>
      </c>
      <c r="K651" s="271"/>
      <c r="L651" s="495"/>
      <c r="M651" s="281"/>
      <c r="N651" s="351">
        <f t="shared" si="112"/>
        <v>0</v>
      </c>
      <c r="O651" s="496">
        <f t="shared" si="107"/>
        <v>0</v>
      </c>
      <c r="P651" s="271"/>
      <c r="Q651" s="495"/>
      <c r="R651" s="281"/>
      <c r="S651" s="503">
        <f t="shared" si="113"/>
        <v>0</v>
      </c>
      <c r="T651" s="351">
        <f t="shared" si="114"/>
        <v>0</v>
      </c>
      <c r="U651" s="281"/>
      <c r="V651" s="281"/>
      <c r="W651" s="282"/>
      <c r="X651" s="349">
        <f t="shared" si="106"/>
        <v>0</v>
      </c>
    </row>
    <row r="652" spans="1:24" ht="18.75" thickBot="1">
      <c r="A652" s="290">
        <v>80</v>
      </c>
      <c r="B652" s="144"/>
      <c r="C652" s="173">
        <v>1020</v>
      </c>
      <c r="D652" s="174" t="s">
        <v>429</v>
      </c>
      <c r="E652" s="528"/>
      <c r="F652" s="531"/>
      <c r="G652" s="272"/>
      <c r="H652" s="272"/>
      <c r="I652" s="587">
        <f t="shared" si="111"/>
        <v>0</v>
      </c>
      <c r="J652" s="270">
        <f t="shared" si="105"/>
      </c>
      <c r="K652" s="271"/>
      <c r="L652" s="495"/>
      <c r="M652" s="281"/>
      <c r="N652" s="351">
        <f t="shared" si="112"/>
        <v>0</v>
      </c>
      <c r="O652" s="496">
        <f t="shared" si="107"/>
        <v>0</v>
      </c>
      <c r="P652" s="271"/>
      <c r="Q652" s="495"/>
      <c r="R652" s="281"/>
      <c r="S652" s="503">
        <f t="shared" si="113"/>
        <v>0</v>
      </c>
      <c r="T652" s="351">
        <f t="shared" si="114"/>
        <v>0</v>
      </c>
      <c r="U652" s="281"/>
      <c r="V652" s="281"/>
      <c r="W652" s="282"/>
      <c r="X652" s="349">
        <f t="shared" si="106"/>
        <v>0</v>
      </c>
    </row>
    <row r="653" spans="1:24" ht="18.75" thickBot="1">
      <c r="A653" s="290">
        <v>85</v>
      </c>
      <c r="B653" s="139"/>
      <c r="C653" s="140">
        <v>1030</v>
      </c>
      <c r="D653" s="149" t="s">
        <v>430</v>
      </c>
      <c r="E653" s="528"/>
      <c r="F653" s="531"/>
      <c r="G653" s="272"/>
      <c r="H653" s="272"/>
      <c r="I653" s="587">
        <f t="shared" si="111"/>
        <v>0</v>
      </c>
      <c r="J653" s="270">
        <f t="shared" si="105"/>
      </c>
      <c r="K653" s="271"/>
      <c r="L653" s="495"/>
      <c r="M653" s="281"/>
      <c r="N653" s="351">
        <f t="shared" si="112"/>
        <v>0</v>
      </c>
      <c r="O653" s="496">
        <f t="shared" si="107"/>
        <v>0</v>
      </c>
      <c r="P653" s="271"/>
      <c r="Q653" s="495"/>
      <c r="R653" s="281"/>
      <c r="S653" s="503">
        <f t="shared" si="113"/>
        <v>0</v>
      </c>
      <c r="T653" s="351">
        <f t="shared" si="114"/>
        <v>0</v>
      </c>
      <c r="U653" s="281"/>
      <c r="V653" s="281"/>
      <c r="W653" s="282"/>
      <c r="X653" s="349">
        <f t="shared" si="106"/>
        <v>0</v>
      </c>
    </row>
    <row r="654" spans="1:24" ht="18.75" thickBot="1">
      <c r="A654" s="290">
        <v>90</v>
      </c>
      <c r="B654" s="139"/>
      <c r="C654" s="173">
        <v>1051</v>
      </c>
      <c r="D654" s="176" t="s">
        <v>431</v>
      </c>
      <c r="E654" s="528"/>
      <c r="F654" s="531"/>
      <c r="G654" s="272"/>
      <c r="H654" s="272"/>
      <c r="I654" s="587">
        <f t="shared" si="111"/>
        <v>0</v>
      </c>
      <c r="J654" s="270">
        <f t="shared" si="105"/>
      </c>
      <c r="K654" s="271"/>
      <c r="L654" s="495"/>
      <c r="M654" s="281"/>
      <c r="N654" s="351">
        <f t="shared" si="112"/>
        <v>0</v>
      </c>
      <c r="O654" s="496">
        <f t="shared" si="107"/>
        <v>0</v>
      </c>
      <c r="P654" s="271"/>
      <c r="Q654" s="352"/>
      <c r="R654" s="357"/>
      <c r="S654" s="357"/>
      <c r="T654" s="357"/>
      <c r="U654" s="357"/>
      <c r="V654" s="357"/>
      <c r="W654" s="497"/>
      <c r="X654" s="349">
        <f t="shared" si="106"/>
        <v>0</v>
      </c>
    </row>
    <row r="655" spans="1:24" ht="18.75" thickBot="1">
      <c r="A655" s="289">
        <v>115</v>
      </c>
      <c r="B655" s="139"/>
      <c r="C655" s="140">
        <v>1052</v>
      </c>
      <c r="D655" s="149" t="s">
        <v>432</v>
      </c>
      <c r="E655" s="528"/>
      <c r="F655" s="531"/>
      <c r="G655" s="272"/>
      <c r="H655" s="272"/>
      <c r="I655" s="587">
        <f t="shared" si="111"/>
        <v>0</v>
      </c>
      <c r="J655" s="270">
        <f t="shared" si="105"/>
      </c>
      <c r="K655" s="271"/>
      <c r="L655" s="495"/>
      <c r="M655" s="281"/>
      <c r="N655" s="351">
        <f t="shared" si="112"/>
        <v>0</v>
      </c>
      <c r="O655" s="496">
        <f t="shared" si="107"/>
        <v>0</v>
      </c>
      <c r="P655" s="271"/>
      <c r="Q655" s="352"/>
      <c r="R655" s="357"/>
      <c r="S655" s="357"/>
      <c r="T655" s="357"/>
      <c r="U655" s="357"/>
      <c r="V655" s="357"/>
      <c r="W655" s="497"/>
      <c r="X655" s="349">
        <f t="shared" si="106"/>
        <v>0</v>
      </c>
    </row>
    <row r="656" spans="1:24" ht="32.25" thickBot="1">
      <c r="A656" s="289">
        <v>125</v>
      </c>
      <c r="B656" s="139"/>
      <c r="C656" s="177">
        <v>1053</v>
      </c>
      <c r="D656" s="178" t="s">
        <v>433</v>
      </c>
      <c r="E656" s="528"/>
      <c r="F656" s="531"/>
      <c r="G656" s="272"/>
      <c r="H656" s="272"/>
      <c r="I656" s="587">
        <f t="shared" si="111"/>
        <v>0</v>
      </c>
      <c r="J656" s="270">
        <f t="shared" si="105"/>
      </c>
      <c r="K656" s="271"/>
      <c r="L656" s="495"/>
      <c r="M656" s="281"/>
      <c r="N656" s="351">
        <f t="shared" si="112"/>
        <v>0</v>
      </c>
      <c r="O656" s="496">
        <f t="shared" si="107"/>
        <v>0</v>
      </c>
      <c r="P656" s="271"/>
      <c r="Q656" s="352"/>
      <c r="R656" s="357"/>
      <c r="S656" s="357"/>
      <c r="T656" s="357"/>
      <c r="U656" s="357"/>
      <c r="V656" s="357"/>
      <c r="W656" s="497"/>
      <c r="X656" s="349">
        <f t="shared" si="106"/>
        <v>0</v>
      </c>
    </row>
    <row r="657" spans="1:24" ht="18.75" thickBot="1">
      <c r="A657" s="290">
        <v>130</v>
      </c>
      <c r="B657" s="139"/>
      <c r="C657" s="140">
        <v>1062</v>
      </c>
      <c r="D657" s="142" t="s">
        <v>434</v>
      </c>
      <c r="E657" s="528"/>
      <c r="F657" s="531"/>
      <c r="G657" s="272"/>
      <c r="H657" s="272"/>
      <c r="I657" s="587">
        <f t="shared" si="111"/>
        <v>0</v>
      </c>
      <c r="J657" s="270">
        <f t="shared" si="105"/>
      </c>
      <c r="K657" s="271"/>
      <c r="L657" s="495"/>
      <c r="M657" s="281"/>
      <c r="N657" s="351">
        <f t="shared" si="112"/>
        <v>0</v>
      </c>
      <c r="O657" s="496">
        <f t="shared" si="107"/>
        <v>0</v>
      </c>
      <c r="P657" s="271"/>
      <c r="Q657" s="495"/>
      <c r="R657" s="281"/>
      <c r="S657" s="503">
        <f>+IF(+(L657+M657)&gt;=I657,+M657,+(+I657-L657))</f>
        <v>0</v>
      </c>
      <c r="T657" s="351">
        <f>Q657+R657-S657</f>
        <v>0</v>
      </c>
      <c r="U657" s="281"/>
      <c r="V657" s="281"/>
      <c r="W657" s="282"/>
      <c r="X657" s="349">
        <f t="shared" si="106"/>
        <v>0</v>
      </c>
    </row>
    <row r="658" spans="1:24" ht="18.75" thickBot="1">
      <c r="A658" s="290">
        <v>135</v>
      </c>
      <c r="B658" s="139"/>
      <c r="C658" s="140">
        <v>1063</v>
      </c>
      <c r="D658" s="142" t="s">
        <v>435</v>
      </c>
      <c r="E658" s="528"/>
      <c r="F658" s="531"/>
      <c r="G658" s="272"/>
      <c r="H658" s="272"/>
      <c r="I658" s="587">
        <f t="shared" si="111"/>
        <v>0</v>
      </c>
      <c r="J658" s="270">
        <f t="shared" si="105"/>
      </c>
      <c r="K658" s="271"/>
      <c r="L658" s="495"/>
      <c r="M658" s="281"/>
      <c r="N658" s="351">
        <f t="shared" si="112"/>
        <v>0</v>
      </c>
      <c r="O658" s="496">
        <f t="shared" si="107"/>
        <v>0</v>
      </c>
      <c r="P658" s="271"/>
      <c r="Q658" s="352"/>
      <c r="R658" s="357"/>
      <c r="S658" s="357"/>
      <c r="T658" s="357"/>
      <c r="U658" s="357"/>
      <c r="V658" s="357"/>
      <c r="W658" s="497"/>
      <c r="X658" s="349">
        <f t="shared" si="106"/>
        <v>0</v>
      </c>
    </row>
    <row r="659" spans="1:24" ht="18.75" thickBot="1">
      <c r="A659" s="290">
        <v>140</v>
      </c>
      <c r="B659" s="139"/>
      <c r="C659" s="177">
        <v>1069</v>
      </c>
      <c r="D659" s="179" t="s">
        <v>436</v>
      </c>
      <c r="E659" s="528"/>
      <c r="F659" s="531"/>
      <c r="G659" s="272"/>
      <c r="H659" s="272"/>
      <c r="I659" s="587">
        <f t="shared" si="111"/>
        <v>0</v>
      </c>
      <c r="J659" s="270">
        <f t="shared" si="105"/>
      </c>
      <c r="K659" s="271"/>
      <c r="L659" s="495"/>
      <c r="M659" s="281"/>
      <c r="N659" s="351">
        <f t="shared" si="112"/>
        <v>0</v>
      </c>
      <c r="O659" s="496">
        <f t="shared" si="107"/>
        <v>0</v>
      </c>
      <c r="P659" s="271"/>
      <c r="Q659" s="495"/>
      <c r="R659" s="281"/>
      <c r="S659" s="503">
        <f>+IF(+(L659+M659)&gt;=I659,+M659,+(+I659-L659))</f>
        <v>0</v>
      </c>
      <c r="T659" s="351">
        <f>Q659+R659-S659</f>
        <v>0</v>
      </c>
      <c r="U659" s="281"/>
      <c r="V659" s="281"/>
      <c r="W659" s="282"/>
      <c r="X659" s="349">
        <f t="shared" si="106"/>
        <v>0</v>
      </c>
    </row>
    <row r="660" spans="1:24" ht="30.75" thickBot="1">
      <c r="A660" s="290">
        <v>145</v>
      </c>
      <c r="B660" s="144"/>
      <c r="C660" s="140">
        <v>1091</v>
      </c>
      <c r="D660" s="149" t="s">
        <v>437</v>
      </c>
      <c r="E660" s="528"/>
      <c r="F660" s="531"/>
      <c r="G660" s="272"/>
      <c r="H660" s="272"/>
      <c r="I660" s="587">
        <f t="shared" si="111"/>
        <v>0</v>
      </c>
      <c r="J660" s="270">
        <f t="shared" si="105"/>
      </c>
      <c r="K660" s="271"/>
      <c r="L660" s="495"/>
      <c r="M660" s="281"/>
      <c r="N660" s="351">
        <f t="shared" si="112"/>
        <v>0</v>
      </c>
      <c r="O660" s="496">
        <f t="shared" si="107"/>
        <v>0</v>
      </c>
      <c r="P660" s="271"/>
      <c r="Q660" s="495"/>
      <c r="R660" s="281"/>
      <c r="S660" s="503">
        <f>+IF(+(L660+M660)&gt;=I660,+M660,+(+I660-L660))</f>
        <v>0</v>
      </c>
      <c r="T660" s="351">
        <f>Q660+R660-S660</f>
        <v>0</v>
      </c>
      <c r="U660" s="281"/>
      <c r="V660" s="281"/>
      <c r="W660" s="282"/>
      <c r="X660" s="349">
        <f t="shared" si="106"/>
        <v>0</v>
      </c>
    </row>
    <row r="661" spans="1:24" ht="18.75" thickBot="1">
      <c r="A661" s="290">
        <v>150</v>
      </c>
      <c r="B661" s="139"/>
      <c r="C661" s="140">
        <v>1092</v>
      </c>
      <c r="D661" s="149" t="s">
        <v>593</v>
      </c>
      <c r="E661" s="528"/>
      <c r="F661" s="531"/>
      <c r="G661" s="272"/>
      <c r="H661" s="272"/>
      <c r="I661" s="587">
        <f t="shared" si="111"/>
        <v>0</v>
      </c>
      <c r="J661" s="270">
        <f t="shared" si="105"/>
      </c>
      <c r="K661" s="271"/>
      <c r="L661" s="495"/>
      <c r="M661" s="281"/>
      <c r="N661" s="351">
        <f t="shared" si="112"/>
        <v>0</v>
      </c>
      <c r="O661" s="496">
        <f t="shared" si="107"/>
        <v>0</v>
      </c>
      <c r="P661" s="271"/>
      <c r="Q661" s="352"/>
      <c r="R661" s="357"/>
      <c r="S661" s="357"/>
      <c r="T661" s="357"/>
      <c r="U661" s="357"/>
      <c r="V661" s="357"/>
      <c r="W661" s="497"/>
      <c r="X661" s="349">
        <f t="shared" si="106"/>
        <v>0</v>
      </c>
    </row>
    <row r="662" spans="1:24" ht="18.75" thickBot="1">
      <c r="A662" s="290">
        <v>155</v>
      </c>
      <c r="B662" s="139"/>
      <c r="C662" s="146">
        <v>1098</v>
      </c>
      <c r="D662" s="150" t="s">
        <v>438</v>
      </c>
      <c r="E662" s="528"/>
      <c r="F662" s="531"/>
      <c r="G662" s="272"/>
      <c r="H662" s="272"/>
      <c r="I662" s="587">
        <f t="shared" si="111"/>
        <v>0</v>
      </c>
      <c r="J662" s="270">
        <f t="shared" si="105"/>
      </c>
      <c r="K662" s="271"/>
      <c r="L662" s="495"/>
      <c r="M662" s="281"/>
      <c r="N662" s="351">
        <f t="shared" si="112"/>
        <v>0</v>
      </c>
      <c r="O662" s="496">
        <f t="shared" si="107"/>
        <v>0</v>
      </c>
      <c r="P662" s="271"/>
      <c r="Q662" s="495"/>
      <c r="R662" s="281"/>
      <c r="S662" s="503">
        <f>+IF(+(L662+M662)&gt;=I662,+M662,+(+I662-L662))</f>
        <v>0</v>
      </c>
      <c r="T662" s="351">
        <f>Q662+R662-S662</f>
        <v>0</v>
      </c>
      <c r="U662" s="281"/>
      <c r="V662" s="281"/>
      <c r="W662" s="282"/>
      <c r="X662" s="349">
        <f t="shared" si="106"/>
        <v>0</v>
      </c>
    </row>
    <row r="663" spans="1:24" ht="18.75" thickBot="1">
      <c r="A663" s="290">
        <v>160</v>
      </c>
      <c r="B663" s="143">
        <v>1900</v>
      </c>
      <c r="C663" s="917" t="s">
        <v>444</v>
      </c>
      <c r="D663" s="917"/>
      <c r="E663" s="532">
        <f>SUM(E664:E666)</f>
        <v>0</v>
      </c>
      <c r="F663" s="353">
        <f>SUM(F664:F666)</f>
        <v>0</v>
      </c>
      <c r="G663" s="279">
        <f>SUM(G664:G666)</f>
        <v>0</v>
      </c>
      <c r="H663" s="279">
        <f>SUM(H664:H666)</f>
        <v>0</v>
      </c>
      <c r="I663" s="279">
        <f>SUM(I664:I666)</f>
        <v>0</v>
      </c>
      <c r="J663" s="270">
        <f t="shared" si="105"/>
      </c>
      <c r="K663" s="271"/>
      <c r="L663" s="354">
        <f>SUM(L664:L666)</f>
        <v>0</v>
      </c>
      <c r="M663" s="355">
        <f>SUM(M664:M666)</f>
        <v>0</v>
      </c>
      <c r="N663" s="498">
        <f>SUM(N664:N666)</f>
        <v>0</v>
      </c>
      <c r="O663" s="499">
        <f>SUM(O664:O666)</f>
        <v>0</v>
      </c>
      <c r="P663" s="271"/>
      <c r="Q663" s="356"/>
      <c r="R663" s="367"/>
      <c r="S663" s="367"/>
      <c r="T663" s="367"/>
      <c r="U663" s="367"/>
      <c r="V663" s="367"/>
      <c r="W663" s="500"/>
      <c r="X663" s="349">
        <f>T663-U663-V663-W663</f>
        <v>0</v>
      </c>
    </row>
    <row r="664" spans="1:24" ht="18.75" thickBot="1">
      <c r="A664" s="290">
        <v>165</v>
      </c>
      <c r="B664" s="139"/>
      <c r="C664" s="148">
        <v>1901</v>
      </c>
      <c r="D664" s="141" t="s">
        <v>509</v>
      </c>
      <c r="E664" s="528"/>
      <c r="F664" s="531"/>
      <c r="G664" s="272"/>
      <c r="H664" s="272"/>
      <c r="I664" s="587">
        <f>F664+G664+H664</f>
        <v>0</v>
      </c>
      <c r="J664" s="270">
        <f t="shared" si="105"/>
      </c>
      <c r="K664" s="271"/>
      <c r="L664" s="495"/>
      <c r="M664" s="281"/>
      <c r="N664" s="351">
        <f>I664</f>
        <v>0</v>
      </c>
      <c r="O664" s="496">
        <f>L664+M664-N664</f>
        <v>0</v>
      </c>
      <c r="P664" s="271"/>
      <c r="Q664" s="352"/>
      <c r="R664" s="357"/>
      <c r="S664" s="357"/>
      <c r="T664" s="357"/>
      <c r="U664" s="357"/>
      <c r="V664" s="357"/>
      <c r="W664" s="497"/>
      <c r="X664" s="349">
        <f>T664-U664-V664-W664</f>
        <v>0</v>
      </c>
    </row>
    <row r="665" spans="1:24" ht="18.75" thickBot="1">
      <c r="A665" s="290">
        <v>175</v>
      </c>
      <c r="B665" s="139"/>
      <c r="C665" s="140">
        <v>1981</v>
      </c>
      <c r="D665" s="142" t="s">
        <v>510</v>
      </c>
      <c r="E665" s="528"/>
      <c r="F665" s="531"/>
      <c r="G665" s="272"/>
      <c r="H665" s="272"/>
      <c r="I665" s="587">
        <f>F665+G665+H665</f>
        <v>0</v>
      </c>
      <c r="J665" s="270">
        <f t="shared" si="105"/>
      </c>
      <c r="K665" s="271"/>
      <c r="L665" s="495"/>
      <c r="M665" s="281"/>
      <c r="N665" s="351">
        <f>I665</f>
        <v>0</v>
      </c>
      <c r="O665" s="496">
        <f>L665+M665-N665</f>
        <v>0</v>
      </c>
      <c r="P665" s="271"/>
      <c r="Q665" s="352"/>
      <c r="R665" s="357"/>
      <c r="S665" s="357"/>
      <c r="T665" s="357"/>
      <c r="U665" s="357"/>
      <c r="V665" s="357"/>
      <c r="W665" s="497"/>
      <c r="X665" s="349">
        <f>T665-U665-V665-W665</f>
        <v>0</v>
      </c>
    </row>
    <row r="666" spans="1:24" ht="18.75" thickBot="1">
      <c r="A666" s="290">
        <v>180</v>
      </c>
      <c r="B666" s="139"/>
      <c r="C666" s="146">
        <v>1991</v>
      </c>
      <c r="D666" s="145" t="s">
        <v>511</v>
      </c>
      <c r="E666" s="528"/>
      <c r="F666" s="531"/>
      <c r="G666" s="272"/>
      <c r="H666" s="272"/>
      <c r="I666" s="587">
        <f>F666+G666+H666</f>
        <v>0</v>
      </c>
      <c r="J666" s="270">
        <f t="shared" si="105"/>
      </c>
      <c r="K666" s="271"/>
      <c r="L666" s="495"/>
      <c r="M666" s="281"/>
      <c r="N666" s="351">
        <f>I666</f>
        <v>0</v>
      </c>
      <c r="O666" s="496">
        <f>L666+M666-N666</f>
        <v>0</v>
      </c>
      <c r="P666" s="271"/>
      <c r="Q666" s="352"/>
      <c r="R666" s="357"/>
      <c r="S666" s="357"/>
      <c r="T666" s="357"/>
      <c r="U666" s="357"/>
      <c r="V666" s="357"/>
      <c r="W666" s="497"/>
      <c r="X666" s="349">
        <f>T666-U666-V666-W666</f>
        <v>0</v>
      </c>
    </row>
    <row r="667" spans="1:24" ht="18.75" thickBot="1">
      <c r="A667" s="290">
        <v>185</v>
      </c>
      <c r="B667" s="143">
        <v>2100</v>
      </c>
      <c r="C667" s="917" t="s">
        <v>1405</v>
      </c>
      <c r="D667" s="917"/>
      <c r="E667" s="532">
        <f>SUM(E668:E672)</f>
        <v>0</v>
      </c>
      <c r="F667" s="353">
        <f>SUM(F668:F672)</f>
        <v>0</v>
      </c>
      <c r="G667" s="279">
        <f>SUM(G668:G672)</f>
        <v>0</v>
      </c>
      <c r="H667" s="279">
        <f>SUM(H668:H672)</f>
        <v>0</v>
      </c>
      <c r="I667" s="279">
        <f>SUM(I668:I672)</f>
        <v>0</v>
      </c>
      <c r="J667" s="270">
        <f t="shared" si="105"/>
      </c>
      <c r="K667" s="271"/>
      <c r="L667" s="354">
        <f>SUM(L668:L672)</f>
        <v>0</v>
      </c>
      <c r="M667" s="355">
        <f>SUM(M668:M672)</f>
        <v>0</v>
      </c>
      <c r="N667" s="498">
        <f>SUM(N668:N672)</f>
        <v>0</v>
      </c>
      <c r="O667" s="499">
        <f>SUM(O668:O672)</f>
        <v>0</v>
      </c>
      <c r="P667" s="271"/>
      <c r="Q667" s="356"/>
      <c r="R667" s="367"/>
      <c r="S667" s="367"/>
      <c r="T667" s="367"/>
      <c r="U667" s="367"/>
      <c r="V667" s="367"/>
      <c r="W667" s="500"/>
      <c r="X667" s="349">
        <f t="shared" si="106"/>
        <v>0</v>
      </c>
    </row>
    <row r="668" spans="1:24" ht="18.75" thickBot="1">
      <c r="A668" s="290">
        <v>190</v>
      </c>
      <c r="B668" s="139"/>
      <c r="C668" s="148">
        <v>2110</v>
      </c>
      <c r="D668" s="151" t="s">
        <v>439</v>
      </c>
      <c r="E668" s="528"/>
      <c r="F668" s="531"/>
      <c r="G668" s="272"/>
      <c r="H668" s="272"/>
      <c r="I668" s="587">
        <f>F668+G668+H668</f>
        <v>0</v>
      </c>
      <c r="J668" s="270">
        <f t="shared" si="105"/>
      </c>
      <c r="K668" s="271"/>
      <c r="L668" s="495"/>
      <c r="M668" s="281"/>
      <c r="N668" s="351">
        <f>I668</f>
        <v>0</v>
      </c>
      <c r="O668" s="496">
        <f t="shared" si="107"/>
        <v>0</v>
      </c>
      <c r="P668" s="271"/>
      <c r="Q668" s="352"/>
      <c r="R668" s="357"/>
      <c r="S668" s="357"/>
      <c r="T668" s="357"/>
      <c r="U668" s="357"/>
      <c r="V668" s="357"/>
      <c r="W668" s="497"/>
      <c r="X668" s="349">
        <f t="shared" si="106"/>
        <v>0</v>
      </c>
    </row>
    <row r="669" spans="1:24" ht="18.75" thickBot="1">
      <c r="A669" s="290">
        <v>200</v>
      </c>
      <c r="B669" s="180"/>
      <c r="C669" s="140">
        <v>2120</v>
      </c>
      <c r="D669" s="168" t="s">
        <v>440</v>
      </c>
      <c r="E669" s="528"/>
      <c r="F669" s="531"/>
      <c r="G669" s="272"/>
      <c r="H669" s="272"/>
      <c r="I669" s="587">
        <f>F669+G669+H669</f>
        <v>0</v>
      </c>
      <c r="J669" s="270">
        <f t="shared" si="105"/>
      </c>
      <c r="K669" s="271"/>
      <c r="L669" s="495"/>
      <c r="M669" s="281"/>
      <c r="N669" s="351">
        <f>I669</f>
        <v>0</v>
      </c>
      <c r="O669" s="496">
        <f t="shared" si="107"/>
        <v>0</v>
      </c>
      <c r="P669" s="271"/>
      <c r="Q669" s="352"/>
      <c r="R669" s="357"/>
      <c r="S669" s="357"/>
      <c r="T669" s="357"/>
      <c r="U669" s="357"/>
      <c r="V669" s="357"/>
      <c r="W669" s="497"/>
      <c r="X669" s="349">
        <f t="shared" si="106"/>
        <v>0</v>
      </c>
    </row>
    <row r="670" spans="1:24" ht="18.75" thickBot="1">
      <c r="A670" s="290">
        <v>200</v>
      </c>
      <c r="B670" s="180"/>
      <c r="C670" s="140">
        <v>2125</v>
      </c>
      <c r="D670" s="162" t="s">
        <v>1395</v>
      </c>
      <c r="E670" s="528"/>
      <c r="F670" s="531"/>
      <c r="G670" s="272"/>
      <c r="H670" s="272"/>
      <c r="I670" s="587">
        <f>F670+G670+H670</f>
        <v>0</v>
      </c>
      <c r="J670" s="270">
        <f t="shared" si="105"/>
      </c>
      <c r="K670" s="271"/>
      <c r="L670" s="495"/>
      <c r="M670" s="281"/>
      <c r="N670" s="351">
        <f>I670</f>
        <v>0</v>
      </c>
      <c r="O670" s="496">
        <f t="shared" si="107"/>
        <v>0</v>
      </c>
      <c r="P670" s="271"/>
      <c r="Q670" s="352"/>
      <c r="R670" s="357"/>
      <c r="S670" s="357"/>
      <c r="T670" s="357"/>
      <c r="U670" s="357"/>
      <c r="V670" s="357"/>
      <c r="W670" s="497"/>
      <c r="X670" s="349">
        <f t="shared" si="106"/>
        <v>0</v>
      </c>
    </row>
    <row r="671" spans="1:24" ht="18.75" thickBot="1">
      <c r="A671" s="290">
        <v>205</v>
      </c>
      <c r="B671" s="147"/>
      <c r="C671" s="140">
        <v>2140</v>
      </c>
      <c r="D671" s="168" t="s">
        <v>442</v>
      </c>
      <c r="E671" s="528"/>
      <c r="F671" s="531"/>
      <c r="G671" s="272"/>
      <c r="H671" s="272"/>
      <c r="I671" s="587">
        <f>F671+G671+H671</f>
        <v>0</v>
      </c>
      <c r="J671" s="270">
        <f t="shared" si="105"/>
      </c>
      <c r="K671" s="271"/>
      <c r="L671" s="495"/>
      <c r="M671" s="281"/>
      <c r="N671" s="351">
        <f>I671</f>
        <v>0</v>
      </c>
      <c r="O671" s="496">
        <f t="shared" si="107"/>
        <v>0</v>
      </c>
      <c r="P671" s="271"/>
      <c r="Q671" s="352"/>
      <c r="R671" s="357"/>
      <c r="S671" s="357"/>
      <c r="T671" s="357"/>
      <c r="U671" s="357"/>
      <c r="V671" s="357"/>
      <c r="W671" s="497"/>
      <c r="X671" s="349">
        <f t="shared" si="106"/>
        <v>0</v>
      </c>
    </row>
    <row r="672" spans="1:24" ht="18.75" thickBot="1">
      <c r="A672" s="290">
        <v>210</v>
      </c>
      <c r="B672" s="139"/>
      <c r="C672" s="146">
        <v>2190</v>
      </c>
      <c r="D672" s="625" t="s">
        <v>443</v>
      </c>
      <c r="E672" s="528"/>
      <c r="F672" s="531"/>
      <c r="G672" s="272"/>
      <c r="H672" s="272"/>
      <c r="I672" s="587">
        <f>F672+G672+H672</f>
        <v>0</v>
      </c>
      <c r="J672" s="270">
        <f t="shared" si="105"/>
      </c>
      <c r="K672" s="271"/>
      <c r="L672" s="495"/>
      <c r="M672" s="281"/>
      <c r="N672" s="351">
        <f>I672</f>
        <v>0</v>
      </c>
      <c r="O672" s="496">
        <f t="shared" si="107"/>
        <v>0</v>
      </c>
      <c r="P672" s="271"/>
      <c r="Q672" s="352"/>
      <c r="R672" s="357"/>
      <c r="S672" s="357"/>
      <c r="T672" s="357"/>
      <c r="U672" s="357"/>
      <c r="V672" s="357"/>
      <c r="W672" s="497"/>
      <c r="X672" s="349">
        <f t="shared" si="106"/>
        <v>0</v>
      </c>
    </row>
    <row r="673" spans="1:24" ht="18.75" thickBot="1">
      <c r="A673" s="290">
        <v>215</v>
      </c>
      <c r="B673" s="143">
        <v>2200</v>
      </c>
      <c r="C673" s="917" t="s">
        <v>444</v>
      </c>
      <c r="D673" s="917"/>
      <c r="E673" s="532">
        <f>SUM(E674:E675)</f>
        <v>0</v>
      </c>
      <c r="F673" s="353">
        <f>SUM(F674:F675)</f>
        <v>0</v>
      </c>
      <c r="G673" s="279">
        <f>SUM(G674:G675)</f>
        <v>0</v>
      </c>
      <c r="H673" s="279">
        <f>SUM(H674:H675)</f>
        <v>0</v>
      </c>
      <c r="I673" s="279">
        <f>SUM(I674:I675)</f>
        <v>0</v>
      </c>
      <c r="J673" s="270">
        <f t="shared" si="105"/>
      </c>
      <c r="K673" s="271"/>
      <c r="L673" s="354">
        <f>SUM(L674:L675)</f>
        <v>0</v>
      </c>
      <c r="M673" s="355">
        <f>SUM(M674:M675)</f>
        <v>0</v>
      </c>
      <c r="N673" s="498">
        <f>SUM(N674:N675)</f>
        <v>0</v>
      </c>
      <c r="O673" s="499">
        <f>SUM(O674:O675)</f>
        <v>0</v>
      </c>
      <c r="P673" s="271"/>
      <c r="Q673" s="356"/>
      <c r="R673" s="367"/>
      <c r="S673" s="367"/>
      <c r="T673" s="367"/>
      <c r="U673" s="367"/>
      <c r="V673" s="367"/>
      <c r="W673" s="500"/>
      <c r="X673" s="349">
        <f t="shared" si="106"/>
        <v>0</v>
      </c>
    </row>
    <row r="674" spans="1:24" ht="18.75" thickBot="1">
      <c r="A674" s="289">
        <v>220</v>
      </c>
      <c r="B674" s="139"/>
      <c r="C674" s="140">
        <v>2221</v>
      </c>
      <c r="D674" s="142" t="s">
        <v>1792</v>
      </c>
      <c r="E674" s="528"/>
      <c r="F674" s="531"/>
      <c r="G674" s="272"/>
      <c r="H674" s="272"/>
      <c r="I674" s="587">
        <f aca="true" t="shared" si="115" ref="I674:I679">F674+G674+H674</f>
        <v>0</v>
      </c>
      <c r="J674" s="270">
        <f t="shared" si="105"/>
      </c>
      <c r="K674" s="271"/>
      <c r="L674" s="495"/>
      <c r="M674" s="281"/>
      <c r="N674" s="351">
        <f aca="true" t="shared" si="116" ref="N674:N679">I674</f>
        <v>0</v>
      </c>
      <c r="O674" s="496">
        <f aca="true" t="shared" si="117" ref="O674:O679">L674+M674-N674</f>
        <v>0</v>
      </c>
      <c r="P674" s="271"/>
      <c r="Q674" s="352"/>
      <c r="R674" s="357"/>
      <c r="S674" s="357"/>
      <c r="T674" s="357"/>
      <c r="U674" s="357"/>
      <c r="V674" s="357"/>
      <c r="W674" s="497"/>
      <c r="X674" s="349">
        <f t="shared" si="106"/>
        <v>0</v>
      </c>
    </row>
    <row r="675" spans="1:24" ht="18.75" thickBot="1">
      <c r="A675" s="290">
        <v>225</v>
      </c>
      <c r="B675" s="139"/>
      <c r="C675" s="146">
        <v>2224</v>
      </c>
      <c r="D675" s="145" t="s">
        <v>445</v>
      </c>
      <c r="E675" s="528"/>
      <c r="F675" s="531"/>
      <c r="G675" s="272"/>
      <c r="H675" s="272"/>
      <c r="I675" s="587">
        <f t="shared" si="115"/>
        <v>0</v>
      </c>
      <c r="J675" s="270">
        <f t="shared" si="105"/>
      </c>
      <c r="K675" s="271"/>
      <c r="L675" s="495"/>
      <c r="M675" s="281"/>
      <c r="N675" s="351">
        <f t="shared" si="116"/>
        <v>0</v>
      </c>
      <c r="O675" s="496">
        <f t="shared" si="117"/>
        <v>0</v>
      </c>
      <c r="P675" s="271"/>
      <c r="Q675" s="352"/>
      <c r="R675" s="357"/>
      <c r="S675" s="357"/>
      <c r="T675" s="357"/>
      <c r="U675" s="357"/>
      <c r="V675" s="357"/>
      <c r="W675" s="497"/>
      <c r="X675" s="349">
        <f t="shared" si="106"/>
        <v>0</v>
      </c>
    </row>
    <row r="676" spans="1:24" ht="18.75" thickBot="1">
      <c r="A676" s="290">
        <v>230</v>
      </c>
      <c r="B676" s="143">
        <v>2500</v>
      </c>
      <c r="C676" s="954" t="s">
        <v>446</v>
      </c>
      <c r="D676" s="954"/>
      <c r="E676" s="532"/>
      <c r="F676" s="535"/>
      <c r="G676" s="285"/>
      <c r="H676" s="285"/>
      <c r="I676" s="587">
        <f t="shared" si="115"/>
        <v>0</v>
      </c>
      <c r="J676" s="270">
        <f t="shared" si="105"/>
      </c>
      <c r="K676" s="271"/>
      <c r="L676" s="502"/>
      <c r="M676" s="283"/>
      <c r="N676" s="351">
        <f t="shared" si="116"/>
        <v>0</v>
      </c>
      <c r="O676" s="496">
        <f t="shared" si="117"/>
        <v>0</v>
      </c>
      <c r="P676" s="271"/>
      <c r="Q676" s="356"/>
      <c r="R676" s="367"/>
      <c r="S676" s="357"/>
      <c r="T676" s="357"/>
      <c r="U676" s="367"/>
      <c r="V676" s="357"/>
      <c r="W676" s="497"/>
      <c r="X676" s="349">
        <f t="shared" si="106"/>
        <v>0</v>
      </c>
    </row>
    <row r="677" spans="1:24" ht="18.75" thickBot="1">
      <c r="A677" s="290">
        <v>245</v>
      </c>
      <c r="B677" s="143">
        <v>2600</v>
      </c>
      <c r="C677" s="955" t="s">
        <v>447</v>
      </c>
      <c r="D677" s="977"/>
      <c r="E677" s="532"/>
      <c r="F677" s="535"/>
      <c r="G677" s="285"/>
      <c r="H677" s="285"/>
      <c r="I677" s="587">
        <f t="shared" si="115"/>
        <v>0</v>
      </c>
      <c r="J677" s="270">
        <f t="shared" si="105"/>
      </c>
      <c r="K677" s="271"/>
      <c r="L677" s="502"/>
      <c r="M677" s="283"/>
      <c r="N677" s="351">
        <f t="shared" si="116"/>
        <v>0</v>
      </c>
      <c r="O677" s="496">
        <f t="shared" si="117"/>
        <v>0</v>
      </c>
      <c r="P677" s="271"/>
      <c r="Q677" s="356"/>
      <c r="R677" s="367"/>
      <c r="S677" s="357"/>
      <c r="T677" s="357"/>
      <c r="U677" s="367"/>
      <c r="V677" s="357"/>
      <c r="W677" s="497"/>
      <c r="X677" s="349">
        <f t="shared" si="106"/>
        <v>0</v>
      </c>
    </row>
    <row r="678" spans="1:24" ht="18.75" thickBot="1">
      <c r="A678" s="289">
        <v>220</v>
      </c>
      <c r="B678" s="143">
        <v>2700</v>
      </c>
      <c r="C678" s="955" t="s">
        <v>448</v>
      </c>
      <c r="D678" s="977"/>
      <c r="E678" s="532"/>
      <c r="F678" s="535"/>
      <c r="G678" s="285"/>
      <c r="H678" s="285"/>
      <c r="I678" s="587">
        <f t="shared" si="115"/>
        <v>0</v>
      </c>
      <c r="J678" s="270">
        <f t="shared" si="105"/>
      </c>
      <c r="K678" s="271"/>
      <c r="L678" s="502"/>
      <c r="M678" s="283"/>
      <c r="N678" s="351">
        <f t="shared" si="116"/>
        <v>0</v>
      </c>
      <c r="O678" s="496">
        <f t="shared" si="117"/>
        <v>0</v>
      </c>
      <c r="P678" s="271"/>
      <c r="Q678" s="356"/>
      <c r="R678" s="367"/>
      <c r="S678" s="357"/>
      <c r="T678" s="357"/>
      <c r="U678" s="367"/>
      <c r="V678" s="357"/>
      <c r="W678" s="497"/>
      <c r="X678" s="349">
        <f t="shared" si="106"/>
        <v>0</v>
      </c>
    </row>
    <row r="679" spans="1:24" ht="18.75" thickBot="1">
      <c r="A679" s="290">
        <v>225</v>
      </c>
      <c r="B679" s="143">
        <v>2800</v>
      </c>
      <c r="C679" s="955" t="s">
        <v>449</v>
      </c>
      <c r="D679" s="977"/>
      <c r="E679" s="532"/>
      <c r="F679" s="535"/>
      <c r="G679" s="285"/>
      <c r="H679" s="285"/>
      <c r="I679" s="587">
        <f t="shared" si="115"/>
        <v>0</v>
      </c>
      <c r="J679" s="270">
        <f t="shared" si="105"/>
      </c>
      <c r="K679" s="271"/>
      <c r="L679" s="502"/>
      <c r="M679" s="283"/>
      <c r="N679" s="351">
        <f t="shared" si="116"/>
        <v>0</v>
      </c>
      <c r="O679" s="496">
        <f t="shared" si="117"/>
        <v>0</v>
      </c>
      <c r="P679" s="271"/>
      <c r="Q679" s="356"/>
      <c r="R679" s="367"/>
      <c r="S679" s="357"/>
      <c r="T679" s="357"/>
      <c r="U679" s="367"/>
      <c r="V679" s="357"/>
      <c r="W679" s="497"/>
      <c r="X679" s="349">
        <f t="shared" si="106"/>
        <v>0</v>
      </c>
    </row>
    <row r="680" spans="1:24" ht="18.75" thickBot="1">
      <c r="A680" s="290">
        <v>230</v>
      </c>
      <c r="B680" s="143">
        <v>2900</v>
      </c>
      <c r="C680" s="953" t="s">
        <v>450</v>
      </c>
      <c r="D680" s="978"/>
      <c r="E680" s="532">
        <f>SUM(E681:E686)</f>
        <v>0</v>
      </c>
      <c r="F680" s="353">
        <f>SUM(F681:F686)</f>
        <v>0</v>
      </c>
      <c r="G680" s="279">
        <f>SUM(G681:G686)</f>
        <v>0</v>
      </c>
      <c r="H680" s="279">
        <f>SUM(H681:H686)</f>
        <v>0</v>
      </c>
      <c r="I680" s="279">
        <f>SUM(I681:I686)</f>
        <v>0</v>
      </c>
      <c r="J680" s="270">
        <f t="shared" si="105"/>
      </c>
      <c r="K680" s="271"/>
      <c r="L680" s="354">
        <f>SUM(L681:L686)</f>
        <v>0</v>
      </c>
      <c r="M680" s="355">
        <f>SUM(M681:M686)</f>
        <v>0</v>
      </c>
      <c r="N680" s="498">
        <f>SUM(N681:N686)</f>
        <v>0</v>
      </c>
      <c r="O680" s="499">
        <f>SUM(O681:O686)</f>
        <v>0</v>
      </c>
      <c r="P680" s="271"/>
      <c r="Q680" s="356"/>
      <c r="R680" s="367"/>
      <c r="S680" s="367"/>
      <c r="T680" s="367"/>
      <c r="U680" s="367"/>
      <c r="V680" s="367"/>
      <c r="W680" s="500"/>
      <c r="X680" s="349">
        <f t="shared" si="106"/>
        <v>0</v>
      </c>
    </row>
    <row r="681" spans="1:24" ht="18.75" thickBot="1">
      <c r="A681" s="290">
        <v>235</v>
      </c>
      <c r="B681" s="181"/>
      <c r="C681" s="148">
        <v>2920</v>
      </c>
      <c r="D681" s="360" t="s">
        <v>451</v>
      </c>
      <c r="E681" s="528"/>
      <c r="F681" s="531"/>
      <c r="G681" s="272"/>
      <c r="H681" s="272"/>
      <c r="I681" s="587">
        <f aca="true" t="shared" si="118" ref="I681:I686">F681+G681+H681</f>
        <v>0</v>
      </c>
      <c r="J681" s="270">
        <f t="shared" si="105"/>
      </c>
      <c r="K681" s="271"/>
      <c r="L681" s="495"/>
      <c r="M681" s="281"/>
      <c r="N681" s="351">
        <f aca="true" t="shared" si="119" ref="N681:N686">I681</f>
        <v>0</v>
      </c>
      <c r="O681" s="496">
        <f aca="true" t="shared" si="120" ref="O681:O686">L681+M681-N681</f>
        <v>0</v>
      </c>
      <c r="P681" s="271"/>
      <c r="Q681" s="352"/>
      <c r="R681" s="357"/>
      <c r="S681" s="357"/>
      <c r="T681" s="357"/>
      <c r="U681" s="357"/>
      <c r="V681" s="357"/>
      <c r="W681" s="497"/>
      <c r="X681" s="349">
        <f t="shared" si="106"/>
        <v>0</v>
      </c>
    </row>
    <row r="682" spans="1:24" ht="36" customHeight="1" thickBot="1">
      <c r="A682" s="290">
        <v>240</v>
      </c>
      <c r="B682" s="181"/>
      <c r="C682" s="177">
        <v>2969</v>
      </c>
      <c r="D682" s="361" t="s">
        <v>452</v>
      </c>
      <c r="E682" s="528"/>
      <c r="F682" s="531"/>
      <c r="G682" s="272"/>
      <c r="H682" s="272"/>
      <c r="I682" s="587">
        <f t="shared" si="118"/>
        <v>0</v>
      </c>
      <c r="J682" s="270">
        <f t="shared" si="105"/>
      </c>
      <c r="K682" s="271"/>
      <c r="L682" s="495"/>
      <c r="M682" s="281"/>
      <c r="N682" s="351">
        <f t="shared" si="119"/>
        <v>0</v>
      </c>
      <c r="O682" s="496">
        <f t="shared" si="120"/>
        <v>0</v>
      </c>
      <c r="P682" s="271"/>
      <c r="Q682" s="352"/>
      <c r="R682" s="357"/>
      <c r="S682" s="357"/>
      <c r="T682" s="357"/>
      <c r="U682" s="357"/>
      <c r="V682" s="357"/>
      <c r="W682" s="497"/>
      <c r="X682" s="349">
        <f t="shared" si="106"/>
        <v>0</v>
      </c>
    </row>
    <row r="683" spans="1:24" ht="32.25" thickBot="1">
      <c r="A683" s="290">
        <v>245</v>
      </c>
      <c r="B683" s="181"/>
      <c r="C683" s="177">
        <v>2970</v>
      </c>
      <c r="D683" s="361" t="s">
        <v>453</v>
      </c>
      <c r="E683" s="528"/>
      <c r="F683" s="531"/>
      <c r="G683" s="272"/>
      <c r="H683" s="272"/>
      <c r="I683" s="587">
        <f t="shared" si="118"/>
        <v>0</v>
      </c>
      <c r="J683" s="270">
        <f t="shared" si="105"/>
      </c>
      <c r="K683" s="271"/>
      <c r="L683" s="495"/>
      <c r="M683" s="281"/>
      <c r="N683" s="351">
        <f t="shared" si="119"/>
        <v>0</v>
      </c>
      <c r="O683" s="496">
        <f t="shared" si="120"/>
        <v>0</v>
      </c>
      <c r="P683" s="271"/>
      <c r="Q683" s="352"/>
      <c r="R683" s="357"/>
      <c r="S683" s="357"/>
      <c r="T683" s="357"/>
      <c r="U683" s="357"/>
      <c r="V683" s="357"/>
      <c r="W683" s="497"/>
      <c r="X683" s="349">
        <f t="shared" si="106"/>
        <v>0</v>
      </c>
    </row>
    <row r="684" spans="1:24" ht="18.75" thickBot="1">
      <c r="A684" s="289">
        <v>250</v>
      </c>
      <c r="B684" s="181"/>
      <c r="C684" s="175">
        <v>2989</v>
      </c>
      <c r="D684" s="362" t="s">
        <v>454</v>
      </c>
      <c r="E684" s="528"/>
      <c r="F684" s="531"/>
      <c r="G684" s="272"/>
      <c r="H684" s="272"/>
      <c r="I684" s="587">
        <f t="shared" si="118"/>
        <v>0</v>
      </c>
      <c r="J684" s="270">
        <f t="shared" si="105"/>
      </c>
      <c r="K684" s="271"/>
      <c r="L684" s="495"/>
      <c r="M684" s="281"/>
      <c r="N684" s="351">
        <f t="shared" si="119"/>
        <v>0</v>
      </c>
      <c r="O684" s="496">
        <f t="shared" si="120"/>
        <v>0</v>
      </c>
      <c r="P684" s="271"/>
      <c r="Q684" s="352"/>
      <c r="R684" s="357"/>
      <c r="S684" s="357"/>
      <c r="T684" s="357"/>
      <c r="U684" s="357"/>
      <c r="V684" s="357"/>
      <c r="W684" s="497"/>
      <c r="X684" s="349">
        <f t="shared" si="106"/>
        <v>0</v>
      </c>
    </row>
    <row r="685" spans="1:24" ht="18.75" thickBot="1">
      <c r="A685" s="290">
        <v>255</v>
      </c>
      <c r="B685" s="139"/>
      <c r="C685" s="140">
        <v>2991</v>
      </c>
      <c r="D685" s="363" t="s">
        <v>455</v>
      </c>
      <c r="E685" s="528"/>
      <c r="F685" s="531"/>
      <c r="G685" s="272"/>
      <c r="H685" s="272"/>
      <c r="I685" s="587">
        <f t="shared" si="118"/>
        <v>0</v>
      </c>
      <c r="J685" s="270">
        <f t="shared" si="105"/>
      </c>
      <c r="K685" s="271"/>
      <c r="L685" s="495"/>
      <c r="M685" s="281"/>
      <c r="N685" s="351">
        <f t="shared" si="119"/>
        <v>0</v>
      </c>
      <c r="O685" s="496">
        <f t="shared" si="120"/>
        <v>0</v>
      </c>
      <c r="P685" s="271"/>
      <c r="Q685" s="352"/>
      <c r="R685" s="357"/>
      <c r="S685" s="357"/>
      <c r="T685" s="357"/>
      <c r="U685" s="357"/>
      <c r="V685" s="357"/>
      <c r="W685" s="497"/>
      <c r="X685" s="349">
        <f t="shared" si="106"/>
        <v>0</v>
      </c>
    </row>
    <row r="686" spans="1:24" ht="18.75" thickBot="1">
      <c r="A686" s="290">
        <v>265</v>
      </c>
      <c r="B686" s="139"/>
      <c r="C686" s="146">
        <v>2992</v>
      </c>
      <c r="D686" s="159" t="s">
        <v>456</v>
      </c>
      <c r="E686" s="528"/>
      <c r="F686" s="531"/>
      <c r="G686" s="272"/>
      <c r="H686" s="272"/>
      <c r="I686" s="587">
        <f t="shared" si="118"/>
        <v>0</v>
      </c>
      <c r="J686" s="270">
        <f t="shared" si="105"/>
      </c>
      <c r="K686" s="271"/>
      <c r="L686" s="495"/>
      <c r="M686" s="281"/>
      <c r="N686" s="351">
        <f t="shared" si="119"/>
        <v>0</v>
      </c>
      <c r="O686" s="496">
        <f t="shared" si="120"/>
        <v>0</v>
      </c>
      <c r="P686" s="271"/>
      <c r="Q686" s="352"/>
      <c r="R686" s="357"/>
      <c r="S686" s="357"/>
      <c r="T686" s="357"/>
      <c r="U686" s="357"/>
      <c r="V686" s="357"/>
      <c r="W686" s="497"/>
      <c r="X686" s="349">
        <f t="shared" si="106"/>
        <v>0</v>
      </c>
    </row>
    <row r="687" spans="1:24" ht="18.75" thickBot="1">
      <c r="A687" s="289">
        <v>270</v>
      </c>
      <c r="B687" s="143">
        <v>3300</v>
      </c>
      <c r="C687" s="953" t="s">
        <v>457</v>
      </c>
      <c r="D687" s="953"/>
      <c r="E687" s="532">
        <f>SUM(E688:E693)</f>
        <v>0</v>
      </c>
      <c r="F687" s="353">
        <f>SUM(F688:F693)</f>
        <v>0</v>
      </c>
      <c r="G687" s="279">
        <f>SUM(G688:G693)</f>
        <v>0</v>
      </c>
      <c r="H687" s="279">
        <f>SUM(H688:H693)</f>
        <v>0</v>
      </c>
      <c r="I687" s="279">
        <f>SUM(I688:I693)</f>
        <v>0</v>
      </c>
      <c r="J687" s="270">
        <f t="shared" si="105"/>
      </c>
      <c r="K687" s="271"/>
      <c r="L687" s="356"/>
      <c r="M687" s="367"/>
      <c r="N687" s="367"/>
      <c r="O687" s="500"/>
      <c r="P687" s="271"/>
      <c r="Q687" s="356"/>
      <c r="R687" s="367"/>
      <c r="S687" s="367"/>
      <c r="T687" s="367"/>
      <c r="U687" s="367"/>
      <c r="V687" s="367"/>
      <c r="W687" s="500"/>
      <c r="X687" s="349">
        <f t="shared" si="106"/>
        <v>0</v>
      </c>
    </row>
    <row r="688" spans="1:24" ht="18.75" thickBot="1">
      <c r="A688" s="289">
        <v>290</v>
      </c>
      <c r="B688" s="147"/>
      <c r="C688" s="148">
        <v>3301</v>
      </c>
      <c r="D688" s="549" t="s">
        <v>458</v>
      </c>
      <c r="E688" s="528"/>
      <c r="F688" s="531"/>
      <c r="G688" s="272"/>
      <c r="H688" s="272"/>
      <c r="I688" s="587">
        <f aca="true" t="shared" si="121" ref="I688:I696">F688+G688+H688</f>
        <v>0</v>
      </c>
      <c r="J688" s="270">
        <f t="shared" si="105"/>
      </c>
      <c r="K688" s="271"/>
      <c r="L688" s="352"/>
      <c r="M688" s="357"/>
      <c r="N688" s="357"/>
      <c r="O688" s="497"/>
      <c r="P688" s="271"/>
      <c r="Q688" s="352"/>
      <c r="R688" s="357"/>
      <c r="S688" s="357"/>
      <c r="T688" s="357"/>
      <c r="U688" s="357"/>
      <c r="V688" s="357"/>
      <c r="W688" s="497"/>
      <c r="X688" s="349">
        <f t="shared" si="106"/>
        <v>0</v>
      </c>
    </row>
    <row r="689" spans="1:24" ht="18.75" thickBot="1">
      <c r="A689" s="358">
        <v>320</v>
      </c>
      <c r="B689" s="147"/>
      <c r="C689" s="177">
        <v>3302</v>
      </c>
      <c r="D689" s="550" t="s">
        <v>1396</v>
      </c>
      <c r="E689" s="528"/>
      <c r="F689" s="531"/>
      <c r="G689" s="272"/>
      <c r="H689" s="272"/>
      <c r="I689" s="587">
        <f t="shared" si="121"/>
        <v>0</v>
      </c>
      <c r="J689" s="270">
        <f t="shared" si="105"/>
      </c>
      <c r="K689" s="271"/>
      <c r="L689" s="352"/>
      <c r="M689" s="357"/>
      <c r="N689" s="357"/>
      <c r="O689" s="497"/>
      <c r="P689" s="271"/>
      <c r="Q689" s="352"/>
      <c r="R689" s="357"/>
      <c r="S689" s="357"/>
      <c r="T689" s="357"/>
      <c r="U689" s="357"/>
      <c r="V689" s="357"/>
      <c r="W689" s="497"/>
      <c r="X689" s="349">
        <f t="shared" si="106"/>
        <v>0</v>
      </c>
    </row>
    <row r="690" spans="1:24" ht="18.75" thickBot="1">
      <c r="A690" s="289">
        <v>330</v>
      </c>
      <c r="B690" s="147"/>
      <c r="C690" s="177">
        <v>3303</v>
      </c>
      <c r="D690" s="550" t="s">
        <v>460</v>
      </c>
      <c r="E690" s="528"/>
      <c r="F690" s="531"/>
      <c r="G690" s="272"/>
      <c r="H690" s="272"/>
      <c r="I690" s="587">
        <f t="shared" si="121"/>
        <v>0</v>
      </c>
      <c r="J690" s="270">
        <f t="shared" si="105"/>
      </c>
      <c r="K690" s="271"/>
      <c r="L690" s="352"/>
      <c r="M690" s="357"/>
      <c r="N690" s="357"/>
      <c r="O690" s="497"/>
      <c r="P690" s="271"/>
      <c r="Q690" s="352"/>
      <c r="R690" s="357"/>
      <c r="S690" s="357"/>
      <c r="T690" s="357"/>
      <c r="U690" s="357"/>
      <c r="V690" s="357"/>
      <c r="W690" s="497"/>
      <c r="X690" s="349">
        <f t="shared" si="106"/>
        <v>0</v>
      </c>
    </row>
    <row r="691" spans="1:24" ht="18.75" thickBot="1">
      <c r="A691" s="289">
        <v>350</v>
      </c>
      <c r="B691" s="147"/>
      <c r="C691" s="175">
        <v>3304</v>
      </c>
      <c r="D691" s="551" t="s">
        <v>461</v>
      </c>
      <c r="E691" s="528"/>
      <c r="F691" s="531"/>
      <c r="G691" s="272"/>
      <c r="H691" s="272"/>
      <c r="I691" s="587">
        <f t="shared" si="121"/>
        <v>0</v>
      </c>
      <c r="J691" s="270">
        <f t="shared" si="105"/>
      </c>
      <c r="K691" s="271"/>
      <c r="L691" s="352"/>
      <c r="M691" s="357"/>
      <c r="N691" s="357"/>
      <c r="O691" s="497"/>
      <c r="P691" s="271"/>
      <c r="Q691" s="352"/>
      <c r="R691" s="357"/>
      <c r="S691" s="357"/>
      <c r="T691" s="357"/>
      <c r="U691" s="357"/>
      <c r="V691" s="357"/>
      <c r="W691" s="497"/>
      <c r="X691" s="349">
        <f t="shared" si="106"/>
        <v>0</v>
      </c>
    </row>
    <row r="692" spans="1:24" ht="30.75" thickBot="1">
      <c r="A692" s="290">
        <v>355</v>
      </c>
      <c r="B692" s="147"/>
      <c r="C692" s="146">
        <v>3305</v>
      </c>
      <c r="D692" s="552" t="s">
        <v>462</v>
      </c>
      <c r="E692" s="528"/>
      <c r="F692" s="531"/>
      <c r="G692" s="272"/>
      <c r="H692" s="272"/>
      <c r="I692" s="587">
        <f t="shared" si="121"/>
        <v>0</v>
      </c>
      <c r="J692" s="270">
        <f t="shared" si="105"/>
      </c>
      <c r="K692" s="271"/>
      <c r="L692" s="352"/>
      <c r="M692" s="357"/>
      <c r="N692" s="357"/>
      <c r="O692" s="497"/>
      <c r="P692" s="271"/>
      <c r="Q692" s="352"/>
      <c r="R692" s="357"/>
      <c r="S692" s="357"/>
      <c r="T692" s="357"/>
      <c r="U692" s="357"/>
      <c r="V692" s="357"/>
      <c r="W692" s="497"/>
      <c r="X692" s="349">
        <f t="shared" si="106"/>
        <v>0</v>
      </c>
    </row>
    <row r="693" spans="1:24" ht="18.75" thickBot="1">
      <c r="A693" s="290">
        <v>375</v>
      </c>
      <c r="B693" s="147"/>
      <c r="C693" s="146">
        <v>3306</v>
      </c>
      <c r="D693" s="552" t="s">
        <v>463</v>
      </c>
      <c r="E693" s="528"/>
      <c r="F693" s="531"/>
      <c r="G693" s="272"/>
      <c r="H693" s="272"/>
      <c r="I693" s="587">
        <f t="shared" si="121"/>
        <v>0</v>
      </c>
      <c r="J693" s="270">
        <f aca="true" t="shared" si="122" ref="J693:J741">(IF($E693&lt;&gt;0,$J$2,IF($I693&lt;&gt;0,$J$2,"")))</f>
      </c>
      <c r="K693" s="271"/>
      <c r="L693" s="352"/>
      <c r="M693" s="357"/>
      <c r="N693" s="357"/>
      <c r="O693" s="497"/>
      <c r="P693" s="271"/>
      <c r="Q693" s="352"/>
      <c r="R693" s="357"/>
      <c r="S693" s="357"/>
      <c r="T693" s="357"/>
      <c r="U693" s="357"/>
      <c r="V693" s="357"/>
      <c r="W693" s="497"/>
      <c r="X693" s="349">
        <f t="shared" si="106"/>
        <v>0</v>
      </c>
    </row>
    <row r="694" spans="1:24" ht="18.75" thickBot="1">
      <c r="A694" s="290">
        <v>380</v>
      </c>
      <c r="B694" s="143">
        <v>3900</v>
      </c>
      <c r="C694" s="954" t="s">
        <v>464</v>
      </c>
      <c r="D694" s="959"/>
      <c r="E694" s="532"/>
      <c r="F694" s="535"/>
      <c r="G694" s="285"/>
      <c r="H694" s="285"/>
      <c r="I694" s="587">
        <f t="shared" si="121"/>
        <v>0</v>
      </c>
      <c r="J694" s="270">
        <f t="shared" si="122"/>
      </c>
      <c r="K694" s="271"/>
      <c r="L694" s="502"/>
      <c r="M694" s="283"/>
      <c r="N694" s="355">
        <f aca="true" t="shared" si="123" ref="N694:N737">I694</f>
        <v>0</v>
      </c>
      <c r="O694" s="496">
        <f>L694+M694-N694</f>
        <v>0</v>
      </c>
      <c r="P694" s="271"/>
      <c r="Q694" s="502"/>
      <c r="R694" s="283"/>
      <c r="S694" s="503">
        <f>+IF(+(L694+M694)&gt;=I694,+M694,+(+I694-L694))</f>
        <v>0</v>
      </c>
      <c r="T694" s="351">
        <f>Q694+R694-S694</f>
        <v>0</v>
      </c>
      <c r="U694" s="283"/>
      <c r="V694" s="283"/>
      <c r="W694" s="282"/>
      <c r="X694" s="349">
        <f aca="true" t="shared" si="124" ref="X694:X737">T694-U694-V694-W694</f>
        <v>0</v>
      </c>
    </row>
    <row r="695" spans="1:24" ht="18.75" thickBot="1">
      <c r="A695" s="290">
        <v>385</v>
      </c>
      <c r="B695" s="143">
        <v>4000</v>
      </c>
      <c r="C695" s="957" t="s">
        <v>465</v>
      </c>
      <c r="D695" s="957"/>
      <c r="E695" s="532"/>
      <c r="F695" s="535"/>
      <c r="G695" s="285"/>
      <c r="H695" s="285"/>
      <c r="I695" s="587">
        <f t="shared" si="121"/>
        <v>0</v>
      </c>
      <c r="J695" s="270">
        <f t="shared" si="122"/>
      </c>
      <c r="K695" s="271"/>
      <c r="L695" s="502"/>
      <c r="M695" s="283"/>
      <c r="N695" s="355">
        <f t="shared" si="123"/>
        <v>0</v>
      </c>
      <c r="O695" s="496">
        <f>L695+M695-N695</f>
        <v>0</v>
      </c>
      <c r="P695" s="271"/>
      <c r="Q695" s="356"/>
      <c r="R695" s="367"/>
      <c r="S695" s="367"/>
      <c r="T695" s="357"/>
      <c r="U695" s="367"/>
      <c r="V695" s="367"/>
      <c r="W695" s="497"/>
      <c r="X695" s="349">
        <f t="shared" si="124"/>
        <v>0</v>
      </c>
    </row>
    <row r="696" spans="1:24" ht="18.75" thickBot="1">
      <c r="A696" s="290">
        <v>390</v>
      </c>
      <c r="B696" s="143">
        <v>4100</v>
      </c>
      <c r="C696" s="957" t="s">
        <v>466</v>
      </c>
      <c r="D696" s="957"/>
      <c r="E696" s="532"/>
      <c r="F696" s="535"/>
      <c r="G696" s="285"/>
      <c r="H696" s="285"/>
      <c r="I696" s="587">
        <f t="shared" si="121"/>
        <v>0</v>
      </c>
      <c r="J696" s="270">
        <f t="shared" si="122"/>
      </c>
      <c r="K696" s="271"/>
      <c r="L696" s="356"/>
      <c r="M696" s="367"/>
      <c r="N696" s="367"/>
      <c r="O696" s="500"/>
      <c r="P696" s="271"/>
      <c r="Q696" s="356"/>
      <c r="R696" s="367"/>
      <c r="S696" s="367"/>
      <c r="T696" s="367"/>
      <c r="U696" s="367"/>
      <c r="V696" s="367"/>
      <c r="W696" s="500"/>
      <c r="X696" s="349">
        <f t="shared" si="124"/>
        <v>0</v>
      </c>
    </row>
    <row r="697" spans="1:24" ht="18.75" thickBot="1">
      <c r="A697" s="290">
        <v>395</v>
      </c>
      <c r="B697" s="143">
        <v>4200</v>
      </c>
      <c r="C697" s="953" t="s">
        <v>467</v>
      </c>
      <c r="D697" s="978"/>
      <c r="E697" s="532">
        <f>SUM(E698:E703)</f>
        <v>0</v>
      </c>
      <c r="F697" s="353">
        <f>SUM(F698:F703)</f>
        <v>0</v>
      </c>
      <c r="G697" s="279">
        <f>SUM(G698:G703)</f>
        <v>0</v>
      </c>
      <c r="H697" s="279">
        <f>SUM(H698:H703)</f>
        <v>0</v>
      </c>
      <c r="I697" s="279">
        <f>SUM(I698:I703)</f>
        <v>0</v>
      </c>
      <c r="J697" s="270">
        <f t="shared" si="122"/>
      </c>
      <c r="K697" s="271"/>
      <c r="L697" s="354">
        <f>SUM(L698:L703)</f>
        <v>0</v>
      </c>
      <c r="M697" s="355">
        <f>SUM(M698:M703)</f>
        <v>0</v>
      </c>
      <c r="N697" s="498">
        <f>SUM(N698:N703)</f>
        <v>0</v>
      </c>
      <c r="O697" s="499">
        <f>SUM(O698:O703)</f>
        <v>0</v>
      </c>
      <c r="P697" s="271"/>
      <c r="Q697" s="354">
        <f aca="true" t="shared" si="125" ref="Q697:W697">SUM(Q698:Q703)</f>
        <v>0</v>
      </c>
      <c r="R697" s="355">
        <f t="shared" si="125"/>
        <v>0</v>
      </c>
      <c r="S697" s="355">
        <f t="shared" si="125"/>
        <v>0</v>
      </c>
      <c r="T697" s="355">
        <f t="shared" si="125"/>
        <v>0</v>
      </c>
      <c r="U697" s="355">
        <f t="shared" si="125"/>
        <v>0</v>
      </c>
      <c r="V697" s="355">
        <f t="shared" si="125"/>
        <v>0</v>
      </c>
      <c r="W697" s="499">
        <f t="shared" si="125"/>
        <v>0</v>
      </c>
      <c r="X697" s="349">
        <f t="shared" si="124"/>
        <v>0</v>
      </c>
    </row>
    <row r="698" spans="1:24" ht="18.75" thickBot="1">
      <c r="A698" s="284">
        <v>397</v>
      </c>
      <c r="B698" s="182"/>
      <c r="C698" s="148">
        <v>4201</v>
      </c>
      <c r="D698" s="141" t="s">
        <v>468</v>
      </c>
      <c r="E698" s="528"/>
      <c r="F698" s="531"/>
      <c r="G698" s="272"/>
      <c r="H698" s="272"/>
      <c r="I698" s="587">
        <f aca="true" t="shared" si="126" ref="I698:I703">F698+G698+H698</f>
        <v>0</v>
      </c>
      <c r="J698" s="270">
        <f t="shared" si="122"/>
      </c>
      <c r="K698" s="271"/>
      <c r="L698" s="495"/>
      <c r="M698" s="281"/>
      <c r="N698" s="351">
        <f t="shared" si="123"/>
        <v>0</v>
      </c>
      <c r="O698" s="496">
        <f aca="true" t="shared" si="127" ref="O698:O703">L698+M698-N698</f>
        <v>0</v>
      </c>
      <c r="P698" s="271"/>
      <c r="Q698" s="495"/>
      <c r="R698" s="281"/>
      <c r="S698" s="503">
        <f aca="true" t="shared" si="128" ref="S698:S703">+IF(+(L698+M698)&gt;=I698,+M698,+(+I698-L698))</f>
        <v>0</v>
      </c>
      <c r="T698" s="351">
        <f aca="true" t="shared" si="129" ref="T698:T703">Q698+R698-S698</f>
        <v>0</v>
      </c>
      <c r="U698" s="281"/>
      <c r="V698" s="281"/>
      <c r="W698" s="282"/>
      <c r="X698" s="349">
        <f t="shared" si="124"/>
        <v>0</v>
      </c>
    </row>
    <row r="699" spans="1:24" ht="18.75" thickBot="1">
      <c r="A699" s="273">
        <v>398</v>
      </c>
      <c r="B699" s="182"/>
      <c r="C699" s="140">
        <v>4202</v>
      </c>
      <c r="D699" s="142" t="s">
        <v>469</v>
      </c>
      <c r="E699" s="528"/>
      <c r="F699" s="531"/>
      <c r="G699" s="272"/>
      <c r="H699" s="272"/>
      <c r="I699" s="587">
        <f t="shared" si="126"/>
        <v>0</v>
      </c>
      <c r="J699" s="270">
        <f t="shared" si="122"/>
      </c>
      <c r="K699" s="271"/>
      <c r="L699" s="495"/>
      <c r="M699" s="281"/>
      <c r="N699" s="351">
        <f t="shared" si="123"/>
        <v>0</v>
      </c>
      <c r="O699" s="496">
        <f t="shared" si="127"/>
        <v>0</v>
      </c>
      <c r="P699" s="271"/>
      <c r="Q699" s="495"/>
      <c r="R699" s="281"/>
      <c r="S699" s="503">
        <f t="shared" si="128"/>
        <v>0</v>
      </c>
      <c r="T699" s="351">
        <f t="shared" si="129"/>
        <v>0</v>
      </c>
      <c r="U699" s="281"/>
      <c r="V699" s="281"/>
      <c r="W699" s="282"/>
      <c r="X699" s="349">
        <f t="shared" si="124"/>
        <v>0</v>
      </c>
    </row>
    <row r="700" spans="1:24" ht="18.75" thickBot="1">
      <c r="A700" s="273">
        <v>399</v>
      </c>
      <c r="B700" s="182"/>
      <c r="C700" s="140">
        <v>4214</v>
      </c>
      <c r="D700" s="142" t="s">
        <v>470</v>
      </c>
      <c r="E700" s="528"/>
      <c r="F700" s="531"/>
      <c r="G700" s="272"/>
      <c r="H700" s="272"/>
      <c r="I700" s="587">
        <f t="shared" si="126"/>
        <v>0</v>
      </c>
      <c r="J700" s="270">
        <f t="shared" si="122"/>
      </c>
      <c r="K700" s="271"/>
      <c r="L700" s="495"/>
      <c r="M700" s="281"/>
      <c r="N700" s="351">
        <f t="shared" si="123"/>
        <v>0</v>
      </c>
      <c r="O700" s="496">
        <f t="shared" si="127"/>
        <v>0</v>
      </c>
      <c r="P700" s="271"/>
      <c r="Q700" s="495"/>
      <c r="R700" s="281"/>
      <c r="S700" s="503">
        <f t="shared" si="128"/>
        <v>0</v>
      </c>
      <c r="T700" s="351">
        <f t="shared" si="129"/>
        <v>0</v>
      </c>
      <c r="U700" s="281"/>
      <c r="V700" s="281"/>
      <c r="W700" s="282"/>
      <c r="X700" s="349">
        <f t="shared" si="124"/>
        <v>0</v>
      </c>
    </row>
    <row r="701" spans="1:24" ht="18.75" thickBot="1">
      <c r="A701" s="273">
        <v>400</v>
      </c>
      <c r="B701" s="182"/>
      <c r="C701" s="140">
        <v>4217</v>
      </c>
      <c r="D701" s="142" t="s">
        <v>471</v>
      </c>
      <c r="E701" s="528"/>
      <c r="F701" s="531"/>
      <c r="G701" s="272"/>
      <c r="H701" s="272"/>
      <c r="I701" s="587">
        <f t="shared" si="126"/>
        <v>0</v>
      </c>
      <c r="J701" s="270">
        <f t="shared" si="122"/>
      </c>
      <c r="K701" s="271"/>
      <c r="L701" s="495"/>
      <c r="M701" s="281"/>
      <c r="N701" s="351">
        <f t="shared" si="123"/>
        <v>0</v>
      </c>
      <c r="O701" s="496">
        <f t="shared" si="127"/>
        <v>0</v>
      </c>
      <c r="P701" s="271"/>
      <c r="Q701" s="495"/>
      <c r="R701" s="281"/>
      <c r="S701" s="503">
        <f t="shared" si="128"/>
        <v>0</v>
      </c>
      <c r="T701" s="351">
        <f t="shared" si="129"/>
        <v>0</v>
      </c>
      <c r="U701" s="281"/>
      <c r="V701" s="281"/>
      <c r="W701" s="282"/>
      <c r="X701" s="349">
        <f t="shared" si="124"/>
        <v>0</v>
      </c>
    </row>
    <row r="702" spans="1:24" ht="32.25" thickBot="1">
      <c r="A702" s="273">
        <v>401</v>
      </c>
      <c r="B702" s="182"/>
      <c r="C702" s="140">
        <v>4218</v>
      </c>
      <c r="D702" s="149" t="s">
        <v>472</v>
      </c>
      <c r="E702" s="528"/>
      <c r="F702" s="531"/>
      <c r="G702" s="272"/>
      <c r="H702" s="272"/>
      <c r="I702" s="587">
        <f t="shared" si="126"/>
        <v>0</v>
      </c>
      <c r="J702" s="270">
        <f t="shared" si="122"/>
      </c>
      <c r="K702" s="271"/>
      <c r="L702" s="495"/>
      <c r="M702" s="281"/>
      <c r="N702" s="351">
        <f t="shared" si="123"/>
        <v>0</v>
      </c>
      <c r="O702" s="496">
        <f t="shared" si="127"/>
        <v>0</v>
      </c>
      <c r="P702" s="271"/>
      <c r="Q702" s="495"/>
      <c r="R702" s="281"/>
      <c r="S702" s="503">
        <f t="shared" si="128"/>
        <v>0</v>
      </c>
      <c r="T702" s="351">
        <f t="shared" si="129"/>
        <v>0</v>
      </c>
      <c r="U702" s="281"/>
      <c r="V702" s="281"/>
      <c r="W702" s="282"/>
      <c r="X702" s="349">
        <f t="shared" si="124"/>
        <v>0</v>
      </c>
    </row>
    <row r="703" spans="1:24" ht="18.75" thickBot="1">
      <c r="A703" s="273">
        <v>402</v>
      </c>
      <c r="B703" s="182"/>
      <c r="C703" s="140">
        <v>4219</v>
      </c>
      <c r="D703" s="162" t="s">
        <v>473</v>
      </c>
      <c r="E703" s="528"/>
      <c r="F703" s="531"/>
      <c r="G703" s="272"/>
      <c r="H703" s="272"/>
      <c r="I703" s="587">
        <f t="shared" si="126"/>
        <v>0</v>
      </c>
      <c r="J703" s="270">
        <f t="shared" si="122"/>
      </c>
      <c r="K703" s="271"/>
      <c r="L703" s="495"/>
      <c r="M703" s="281"/>
      <c r="N703" s="351">
        <f t="shared" si="123"/>
        <v>0</v>
      </c>
      <c r="O703" s="496">
        <f t="shared" si="127"/>
        <v>0</v>
      </c>
      <c r="P703" s="271"/>
      <c r="Q703" s="495"/>
      <c r="R703" s="281"/>
      <c r="S703" s="503">
        <f t="shared" si="128"/>
        <v>0</v>
      </c>
      <c r="T703" s="351">
        <f t="shared" si="129"/>
        <v>0</v>
      </c>
      <c r="U703" s="281"/>
      <c r="V703" s="281"/>
      <c r="W703" s="282"/>
      <c r="X703" s="349">
        <f t="shared" si="124"/>
        <v>0</v>
      </c>
    </row>
    <row r="704" spans="1:24" ht="18.75" thickBot="1">
      <c r="A704" s="368">
        <v>404</v>
      </c>
      <c r="B704" s="143">
        <v>4300</v>
      </c>
      <c r="C704" s="917" t="s">
        <v>474</v>
      </c>
      <c r="D704" s="917"/>
      <c r="E704" s="532">
        <f>SUM(E705:E707)</f>
        <v>0</v>
      </c>
      <c r="F704" s="353">
        <f>SUM(F705:F707)</f>
        <v>0</v>
      </c>
      <c r="G704" s="279">
        <f>SUM(G705:G707)</f>
        <v>0</v>
      </c>
      <c r="H704" s="279">
        <f>SUM(H705:H707)</f>
        <v>0</v>
      </c>
      <c r="I704" s="279">
        <f>SUM(I705:I707)</f>
        <v>0</v>
      </c>
      <c r="J704" s="270">
        <f t="shared" si="122"/>
      </c>
      <c r="K704" s="271"/>
      <c r="L704" s="354">
        <f>SUM(L705:L707)</f>
        <v>0</v>
      </c>
      <c r="M704" s="355">
        <f>SUM(M705:M707)</f>
        <v>0</v>
      </c>
      <c r="N704" s="498">
        <f>SUM(N705:N707)</f>
        <v>0</v>
      </c>
      <c r="O704" s="499">
        <f>SUM(O705:O707)</f>
        <v>0</v>
      </c>
      <c r="P704" s="271"/>
      <c r="Q704" s="354">
        <f aca="true" t="shared" si="130" ref="Q704:W704">SUM(Q705:Q707)</f>
        <v>0</v>
      </c>
      <c r="R704" s="355">
        <f t="shared" si="130"/>
        <v>0</v>
      </c>
      <c r="S704" s="355">
        <f t="shared" si="130"/>
        <v>0</v>
      </c>
      <c r="T704" s="355">
        <f t="shared" si="130"/>
        <v>0</v>
      </c>
      <c r="U704" s="355">
        <f t="shared" si="130"/>
        <v>0</v>
      </c>
      <c r="V704" s="355">
        <f t="shared" si="130"/>
        <v>0</v>
      </c>
      <c r="W704" s="499">
        <f t="shared" si="130"/>
        <v>0</v>
      </c>
      <c r="X704" s="349">
        <f t="shared" si="124"/>
        <v>0</v>
      </c>
    </row>
    <row r="705" spans="1:24" ht="18.75" thickBot="1">
      <c r="A705" s="368">
        <v>404</v>
      </c>
      <c r="B705" s="182"/>
      <c r="C705" s="148">
        <v>4301</v>
      </c>
      <c r="D705" s="172" t="s">
        <v>475</v>
      </c>
      <c r="E705" s="528"/>
      <c r="F705" s="531"/>
      <c r="G705" s="272"/>
      <c r="H705" s="272"/>
      <c r="I705" s="587">
        <f aca="true" t="shared" si="131" ref="I705:I710">F705+G705+H705</f>
        <v>0</v>
      </c>
      <c r="J705" s="270">
        <f t="shared" si="122"/>
      </c>
      <c r="K705" s="271"/>
      <c r="L705" s="495"/>
      <c r="M705" s="281"/>
      <c r="N705" s="351">
        <f t="shared" si="123"/>
        <v>0</v>
      </c>
      <c r="O705" s="496">
        <f aca="true" t="shared" si="132" ref="O705:O710">L705+M705-N705</f>
        <v>0</v>
      </c>
      <c r="P705" s="271"/>
      <c r="Q705" s="495"/>
      <c r="R705" s="281"/>
      <c r="S705" s="503">
        <f aca="true" t="shared" si="133" ref="S705:S710">+IF(+(L705+M705)&gt;=I705,+M705,+(+I705-L705))</f>
        <v>0</v>
      </c>
      <c r="T705" s="351">
        <f aca="true" t="shared" si="134" ref="T705:T710">Q705+R705-S705</f>
        <v>0</v>
      </c>
      <c r="U705" s="281"/>
      <c r="V705" s="281"/>
      <c r="W705" s="282"/>
      <c r="X705" s="349">
        <f t="shared" si="124"/>
        <v>0</v>
      </c>
    </row>
    <row r="706" spans="1:24" ht="18.75" thickBot="1">
      <c r="A706" s="289">
        <v>440</v>
      </c>
      <c r="B706" s="182"/>
      <c r="C706" s="140">
        <v>4302</v>
      </c>
      <c r="D706" s="142" t="s">
        <v>1397</v>
      </c>
      <c r="E706" s="528"/>
      <c r="F706" s="531"/>
      <c r="G706" s="272"/>
      <c r="H706" s="272"/>
      <c r="I706" s="587">
        <f t="shared" si="131"/>
        <v>0</v>
      </c>
      <c r="J706" s="270">
        <f t="shared" si="122"/>
      </c>
      <c r="K706" s="271"/>
      <c r="L706" s="495"/>
      <c r="M706" s="281"/>
      <c r="N706" s="351">
        <f t="shared" si="123"/>
        <v>0</v>
      </c>
      <c r="O706" s="496">
        <f t="shared" si="132"/>
        <v>0</v>
      </c>
      <c r="P706" s="271"/>
      <c r="Q706" s="495"/>
      <c r="R706" s="281"/>
      <c r="S706" s="503">
        <f t="shared" si="133"/>
        <v>0</v>
      </c>
      <c r="T706" s="351">
        <f t="shared" si="134"/>
        <v>0</v>
      </c>
      <c r="U706" s="281"/>
      <c r="V706" s="281"/>
      <c r="W706" s="282"/>
      <c r="X706" s="349">
        <f t="shared" si="124"/>
        <v>0</v>
      </c>
    </row>
    <row r="707" spans="1:24" ht="18.75" thickBot="1">
      <c r="A707" s="289">
        <v>450</v>
      </c>
      <c r="B707" s="182"/>
      <c r="C707" s="146">
        <v>4309</v>
      </c>
      <c r="D707" s="152" t="s">
        <v>477</v>
      </c>
      <c r="E707" s="528"/>
      <c r="F707" s="531"/>
      <c r="G707" s="272"/>
      <c r="H707" s="272"/>
      <c r="I707" s="587">
        <f t="shared" si="131"/>
        <v>0</v>
      </c>
      <c r="J707" s="270">
        <f t="shared" si="122"/>
      </c>
      <c r="K707" s="271"/>
      <c r="L707" s="495"/>
      <c r="M707" s="281"/>
      <c r="N707" s="351">
        <f t="shared" si="123"/>
        <v>0</v>
      </c>
      <c r="O707" s="496">
        <f t="shared" si="132"/>
        <v>0</v>
      </c>
      <c r="P707" s="271"/>
      <c r="Q707" s="495"/>
      <c r="R707" s="281"/>
      <c r="S707" s="503">
        <f t="shared" si="133"/>
        <v>0</v>
      </c>
      <c r="T707" s="351">
        <f t="shared" si="134"/>
        <v>0</v>
      </c>
      <c r="U707" s="281"/>
      <c r="V707" s="281"/>
      <c r="W707" s="282"/>
      <c r="X707" s="349">
        <f t="shared" si="124"/>
        <v>0</v>
      </c>
    </row>
    <row r="708" spans="1:24" ht="18.75" thickBot="1">
      <c r="A708" s="289">
        <v>495</v>
      </c>
      <c r="B708" s="143">
        <v>4400</v>
      </c>
      <c r="C708" s="954" t="s">
        <v>478</v>
      </c>
      <c r="D708" s="954"/>
      <c r="E708" s="532"/>
      <c r="F708" s="535"/>
      <c r="G708" s="285"/>
      <c r="H708" s="285"/>
      <c r="I708" s="587">
        <f t="shared" si="131"/>
        <v>0</v>
      </c>
      <c r="J708" s="270">
        <f t="shared" si="122"/>
      </c>
      <c r="K708" s="271"/>
      <c r="L708" s="502"/>
      <c r="M708" s="283"/>
      <c r="N708" s="355">
        <f t="shared" si="123"/>
        <v>0</v>
      </c>
      <c r="O708" s="496">
        <f t="shared" si="132"/>
        <v>0</v>
      </c>
      <c r="P708" s="271"/>
      <c r="Q708" s="502"/>
      <c r="R708" s="283"/>
      <c r="S708" s="503">
        <f t="shared" si="133"/>
        <v>0</v>
      </c>
      <c r="T708" s="351">
        <f t="shared" si="134"/>
        <v>0</v>
      </c>
      <c r="U708" s="283"/>
      <c r="V708" s="283"/>
      <c r="W708" s="282"/>
      <c r="X708" s="349">
        <f t="shared" si="124"/>
        <v>0</v>
      </c>
    </row>
    <row r="709" spans="1:24" ht="18.75" thickBot="1">
      <c r="A709" s="290">
        <v>500</v>
      </c>
      <c r="B709" s="143">
        <v>4500</v>
      </c>
      <c r="C709" s="957" t="s">
        <v>1364</v>
      </c>
      <c r="D709" s="957"/>
      <c r="E709" s="532"/>
      <c r="F709" s="535"/>
      <c r="G709" s="285"/>
      <c r="H709" s="285"/>
      <c r="I709" s="587">
        <f t="shared" si="131"/>
        <v>0</v>
      </c>
      <c r="J709" s="270">
        <f t="shared" si="122"/>
      </c>
      <c r="K709" s="271"/>
      <c r="L709" s="502"/>
      <c r="M709" s="283"/>
      <c r="N709" s="355">
        <f t="shared" si="123"/>
        <v>0</v>
      </c>
      <c r="O709" s="496">
        <f t="shared" si="132"/>
        <v>0</v>
      </c>
      <c r="P709" s="271"/>
      <c r="Q709" s="502"/>
      <c r="R709" s="283"/>
      <c r="S709" s="503">
        <f t="shared" si="133"/>
        <v>0</v>
      </c>
      <c r="T709" s="351">
        <f t="shared" si="134"/>
        <v>0</v>
      </c>
      <c r="U709" s="283"/>
      <c r="V709" s="283"/>
      <c r="W709" s="282"/>
      <c r="X709" s="349">
        <f t="shared" si="124"/>
        <v>0</v>
      </c>
    </row>
    <row r="710" spans="1:24" ht="18.75" thickBot="1">
      <c r="A710" s="290">
        <v>505</v>
      </c>
      <c r="B710" s="143">
        <v>4600</v>
      </c>
      <c r="C710" s="955" t="s">
        <v>479</v>
      </c>
      <c r="D710" s="956"/>
      <c r="E710" s="532"/>
      <c r="F710" s="535"/>
      <c r="G710" s="285"/>
      <c r="H710" s="285"/>
      <c r="I710" s="587">
        <f t="shared" si="131"/>
        <v>0</v>
      </c>
      <c r="J710" s="270">
        <f t="shared" si="122"/>
      </c>
      <c r="K710" s="271"/>
      <c r="L710" s="502"/>
      <c r="M710" s="283"/>
      <c r="N710" s="355">
        <f t="shared" si="123"/>
        <v>0</v>
      </c>
      <c r="O710" s="496">
        <f t="shared" si="132"/>
        <v>0</v>
      </c>
      <c r="P710" s="271"/>
      <c r="Q710" s="502"/>
      <c r="R710" s="283"/>
      <c r="S710" s="503">
        <f t="shared" si="133"/>
        <v>0</v>
      </c>
      <c r="T710" s="351">
        <f t="shared" si="134"/>
        <v>0</v>
      </c>
      <c r="U710" s="283"/>
      <c r="V710" s="283"/>
      <c r="W710" s="282"/>
      <c r="X710" s="349">
        <f t="shared" si="124"/>
        <v>0</v>
      </c>
    </row>
    <row r="711" spans="1:24" ht="18.75" thickBot="1">
      <c r="A711" s="290">
        <v>510</v>
      </c>
      <c r="B711" s="143">
        <v>4900</v>
      </c>
      <c r="C711" s="953" t="s">
        <v>512</v>
      </c>
      <c r="D711" s="953"/>
      <c r="E711" s="532">
        <f>+E712+E713</f>
        <v>0</v>
      </c>
      <c r="F711" s="353">
        <f>+F712+F713</f>
        <v>0</v>
      </c>
      <c r="G711" s="279">
        <f>+G712+G713</f>
        <v>0</v>
      </c>
      <c r="H711" s="279">
        <f>+H712+H713</f>
        <v>0</v>
      </c>
      <c r="I711" s="279">
        <f>+I712+I713</f>
        <v>0</v>
      </c>
      <c r="J711" s="270">
        <f t="shared" si="122"/>
      </c>
      <c r="K711" s="271"/>
      <c r="L711" s="356"/>
      <c r="M711" s="367"/>
      <c r="N711" s="367"/>
      <c r="O711" s="500"/>
      <c r="P711" s="271"/>
      <c r="Q711" s="356"/>
      <c r="R711" s="367"/>
      <c r="S711" s="367"/>
      <c r="T711" s="367"/>
      <c r="U711" s="367"/>
      <c r="V711" s="367"/>
      <c r="W711" s="500"/>
      <c r="X711" s="349">
        <f t="shared" si="124"/>
        <v>0</v>
      </c>
    </row>
    <row r="712" spans="1:24" ht="18.75" thickBot="1">
      <c r="A712" s="290">
        <v>515</v>
      </c>
      <c r="B712" s="182"/>
      <c r="C712" s="148">
        <v>4901</v>
      </c>
      <c r="D712" s="183" t="s">
        <v>513</v>
      </c>
      <c r="E712" s="528"/>
      <c r="F712" s="531"/>
      <c r="G712" s="272"/>
      <c r="H712" s="272"/>
      <c r="I712" s="587">
        <f>F712+G712+H712</f>
        <v>0</v>
      </c>
      <c r="J712" s="270">
        <f t="shared" si="122"/>
      </c>
      <c r="K712" s="271"/>
      <c r="L712" s="352"/>
      <c r="M712" s="357"/>
      <c r="N712" s="357"/>
      <c r="O712" s="497"/>
      <c r="P712" s="271"/>
      <c r="Q712" s="352"/>
      <c r="R712" s="357"/>
      <c r="S712" s="357"/>
      <c r="T712" s="357"/>
      <c r="U712" s="357"/>
      <c r="V712" s="357"/>
      <c r="W712" s="497"/>
      <c r="X712" s="349">
        <f t="shared" si="124"/>
        <v>0</v>
      </c>
    </row>
    <row r="713" spans="1:24" ht="18.75" thickBot="1">
      <c r="A713" s="290">
        <v>520</v>
      </c>
      <c r="B713" s="182"/>
      <c r="C713" s="146">
        <v>4902</v>
      </c>
      <c r="D713" s="152" t="s">
        <v>514</v>
      </c>
      <c r="E713" s="528"/>
      <c r="F713" s="531"/>
      <c r="G713" s="272"/>
      <c r="H713" s="272"/>
      <c r="I713" s="587">
        <f>F713+G713+H713</f>
        <v>0</v>
      </c>
      <c r="J713" s="270">
        <f t="shared" si="122"/>
      </c>
      <c r="K713" s="271"/>
      <c r="L713" s="352"/>
      <c r="M713" s="357"/>
      <c r="N713" s="357"/>
      <c r="O713" s="497"/>
      <c r="P713" s="271"/>
      <c r="Q713" s="352"/>
      <c r="R713" s="357"/>
      <c r="S713" s="357"/>
      <c r="T713" s="357"/>
      <c r="U713" s="357"/>
      <c r="V713" s="357"/>
      <c r="W713" s="497"/>
      <c r="X713" s="349">
        <f t="shared" si="124"/>
        <v>0</v>
      </c>
    </row>
    <row r="714" spans="1:24" ht="18.75" thickBot="1">
      <c r="A714" s="290">
        <v>525</v>
      </c>
      <c r="B714" s="184">
        <v>5100</v>
      </c>
      <c r="C714" s="952" t="s">
        <v>480</v>
      </c>
      <c r="D714" s="952"/>
      <c r="E714" s="579"/>
      <c r="F714" s="576"/>
      <c r="G714" s="504"/>
      <c r="H714" s="504"/>
      <c r="I714" s="587">
        <f>F714+G714+H714</f>
        <v>0</v>
      </c>
      <c r="J714" s="270">
        <f t="shared" si="122"/>
      </c>
      <c r="K714" s="271"/>
      <c r="L714" s="505"/>
      <c r="M714" s="506"/>
      <c r="N714" s="370">
        <f t="shared" si="123"/>
        <v>0</v>
      </c>
      <c r="O714" s="496">
        <f>L714+M714-N714</f>
        <v>0</v>
      </c>
      <c r="P714" s="271"/>
      <c r="Q714" s="505"/>
      <c r="R714" s="506"/>
      <c r="S714" s="503">
        <f>+IF(+(L714+M714)&gt;=I714,+M714,+(+I714-L714))</f>
        <v>0</v>
      </c>
      <c r="T714" s="351">
        <f>Q714+R714-S714</f>
        <v>0</v>
      </c>
      <c r="U714" s="506"/>
      <c r="V714" s="506"/>
      <c r="W714" s="282"/>
      <c r="X714" s="349">
        <f t="shared" si="124"/>
        <v>0</v>
      </c>
    </row>
    <row r="715" spans="1:24" ht="18.75" thickBot="1">
      <c r="A715" s="289">
        <v>635</v>
      </c>
      <c r="B715" s="184">
        <v>5200</v>
      </c>
      <c r="C715" s="950" t="s">
        <v>481</v>
      </c>
      <c r="D715" s="950"/>
      <c r="E715" s="579">
        <f>SUM(E716:E722)</f>
        <v>0</v>
      </c>
      <c r="F715" s="577">
        <f>SUM(F716:F722)</f>
        <v>0</v>
      </c>
      <c r="G715" s="507">
        <f>SUM(G716:G722)</f>
        <v>0</v>
      </c>
      <c r="H715" s="507">
        <f>SUM(H716:H722)</f>
        <v>0</v>
      </c>
      <c r="I715" s="507">
        <f>SUM(I716:I722)</f>
        <v>0</v>
      </c>
      <c r="J715" s="270">
        <f t="shared" si="122"/>
      </c>
      <c r="K715" s="271"/>
      <c r="L715" s="369">
        <f>SUM(L716:L722)</f>
        <v>0</v>
      </c>
      <c r="M715" s="370">
        <f>SUM(M716:M722)</f>
        <v>0</v>
      </c>
      <c r="N715" s="508">
        <f>SUM(N716:N722)</f>
        <v>0</v>
      </c>
      <c r="O715" s="509">
        <f>SUM(O716:O722)</f>
        <v>0</v>
      </c>
      <c r="P715" s="271"/>
      <c r="Q715" s="369">
        <f aca="true" t="shared" si="135" ref="Q715:W715">SUM(Q716:Q722)</f>
        <v>0</v>
      </c>
      <c r="R715" s="370">
        <f t="shared" si="135"/>
        <v>0</v>
      </c>
      <c r="S715" s="370">
        <f t="shared" si="135"/>
        <v>0</v>
      </c>
      <c r="T715" s="370">
        <f t="shared" si="135"/>
        <v>0</v>
      </c>
      <c r="U715" s="370">
        <f t="shared" si="135"/>
        <v>0</v>
      </c>
      <c r="V715" s="370">
        <f t="shared" si="135"/>
        <v>0</v>
      </c>
      <c r="W715" s="509">
        <f t="shared" si="135"/>
        <v>0</v>
      </c>
      <c r="X715" s="349">
        <f t="shared" si="124"/>
        <v>0</v>
      </c>
    </row>
    <row r="716" spans="1:24" ht="18.75" thickBot="1">
      <c r="A716" s="290">
        <v>640</v>
      </c>
      <c r="B716" s="185"/>
      <c r="C716" s="186">
        <v>5201</v>
      </c>
      <c r="D716" s="187" t="s">
        <v>482</v>
      </c>
      <c r="E716" s="580"/>
      <c r="F716" s="578"/>
      <c r="G716" s="510"/>
      <c r="H716" s="510"/>
      <c r="I716" s="587">
        <f aca="true" t="shared" si="136" ref="I716:I722">F716+G716+H716</f>
        <v>0</v>
      </c>
      <c r="J716" s="270">
        <f t="shared" si="122"/>
      </c>
      <c r="K716" s="271"/>
      <c r="L716" s="511"/>
      <c r="M716" s="512"/>
      <c r="N716" s="373">
        <f t="shared" si="123"/>
        <v>0</v>
      </c>
      <c r="O716" s="496">
        <f aca="true" t="shared" si="137" ref="O716:O722">L716+M716-N716</f>
        <v>0</v>
      </c>
      <c r="P716" s="271"/>
      <c r="Q716" s="511"/>
      <c r="R716" s="512"/>
      <c r="S716" s="503">
        <f aca="true" t="shared" si="138" ref="S716:S722">+IF(+(L716+M716)&gt;=I716,+M716,+(+I716-L716))</f>
        <v>0</v>
      </c>
      <c r="T716" s="351">
        <f aca="true" t="shared" si="139" ref="T716:T722">Q716+R716-S716</f>
        <v>0</v>
      </c>
      <c r="U716" s="512"/>
      <c r="V716" s="512"/>
      <c r="W716" s="282"/>
      <c r="X716" s="349">
        <f t="shared" si="124"/>
        <v>0</v>
      </c>
    </row>
    <row r="717" spans="1:24" ht="18.75" thickBot="1">
      <c r="A717" s="290">
        <v>645</v>
      </c>
      <c r="B717" s="185"/>
      <c r="C717" s="188">
        <v>5202</v>
      </c>
      <c r="D717" s="189" t="s">
        <v>483</v>
      </c>
      <c r="E717" s="580"/>
      <c r="F717" s="578"/>
      <c r="G717" s="510"/>
      <c r="H717" s="510"/>
      <c r="I717" s="587">
        <f t="shared" si="136"/>
        <v>0</v>
      </c>
      <c r="J717" s="270">
        <f t="shared" si="122"/>
      </c>
      <c r="K717" s="271"/>
      <c r="L717" s="511"/>
      <c r="M717" s="512"/>
      <c r="N717" s="373">
        <f t="shared" si="123"/>
        <v>0</v>
      </c>
      <c r="O717" s="496">
        <f t="shared" si="137"/>
        <v>0</v>
      </c>
      <c r="P717" s="271"/>
      <c r="Q717" s="511"/>
      <c r="R717" s="512"/>
      <c r="S717" s="503">
        <f t="shared" si="138"/>
        <v>0</v>
      </c>
      <c r="T717" s="351">
        <f t="shared" si="139"/>
        <v>0</v>
      </c>
      <c r="U717" s="512"/>
      <c r="V717" s="512"/>
      <c r="W717" s="282"/>
      <c r="X717" s="349">
        <f t="shared" si="124"/>
        <v>0</v>
      </c>
    </row>
    <row r="718" spans="1:24" ht="18.75" thickBot="1">
      <c r="A718" s="290">
        <v>650</v>
      </c>
      <c r="B718" s="185"/>
      <c r="C718" s="188">
        <v>5203</v>
      </c>
      <c r="D718" s="189" t="s">
        <v>1240</v>
      </c>
      <c r="E718" s="580"/>
      <c r="F718" s="578"/>
      <c r="G718" s="510"/>
      <c r="H718" s="510"/>
      <c r="I718" s="587">
        <f t="shared" si="136"/>
        <v>0</v>
      </c>
      <c r="J718" s="270">
        <f t="shared" si="122"/>
      </c>
      <c r="K718" s="271"/>
      <c r="L718" s="511"/>
      <c r="M718" s="512"/>
      <c r="N718" s="373">
        <f t="shared" si="123"/>
        <v>0</v>
      </c>
      <c r="O718" s="496">
        <f t="shared" si="137"/>
        <v>0</v>
      </c>
      <c r="P718" s="271"/>
      <c r="Q718" s="511"/>
      <c r="R718" s="512"/>
      <c r="S718" s="503">
        <f t="shared" si="138"/>
        <v>0</v>
      </c>
      <c r="T718" s="351">
        <f t="shared" si="139"/>
        <v>0</v>
      </c>
      <c r="U718" s="512"/>
      <c r="V718" s="512"/>
      <c r="W718" s="282"/>
      <c r="X718" s="349">
        <f t="shared" si="124"/>
        <v>0</v>
      </c>
    </row>
    <row r="719" spans="1:24" ht="18.75" thickBot="1">
      <c r="A719" s="289">
        <v>655</v>
      </c>
      <c r="B719" s="185"/>
      <c r="C719" s="188">
        <v>5204</v>
      </c>
      <c r="D719" s="189" t="s">
        <v>1241</v>
      </c>
      <c r="E719" s="580"/>
      <c r="F719" s="578"/>
      <c r="G719" s="510"/>
      <c r="H719" s="510"/>
      <c r="I719" s="587">
        <f t="shared" si="136"/>
        <v>0</v>
      </c>
      <c r="J719" s="270">
        <f t="shared" si="122"/>
      </c>
      <c r="K719" s="271"/>
      <c r="L719" s="511"/>
      <c r="M719" s="512"/>
      <c r="N719" s="373">
        <f t="shared" si="123"/>
        <v>0</v>
      </c>
      <c r="O719" s="496">
        <f t="shared" si="137"/>
        <v>0</v>
      </c>
      <c r="P719" s="271"/>
      <c r="Q719" s="511"/>
      <c r="R719" s="512"/>
      <c r="S719" s="503">
        <f t="shared" si="138"/>
        <v>0</v>
      </c>
      <c r="T719" s="351">
        <f t="shared" si="139"/>
        <v>0</v>
      </c>
      <c r="U719" s="512"/>
      <c r="V719" s="512"/>
      <c r="W719" s="282"/>
      <c r="X719" s="349">
        <f t="shared" si="124"/>
        <v>0</v>
      </c>
    </row>
    <row r="720" spans="1:24" ht="18.75" thickBot="1">
      <c r="A720" s="289">
        <v>665</v>
      </c>
      <c r="B720" s="185"/>
      <c r="C720" s="188">
        <v>5205</v>
      </c>
      <c r="D720" s="189" t="s">
        <v>1242</v>
      </c>
      <c r="E720" s="580"/>
      <c r="F720" s="578"/>
      <c r="G720" s="510"/>
      <c r="H720" s="510"/>
      <c r="I720" s="587">
        <f t="shared" si="136"/>
        <v>0</v>
      </c>
      <c r="J720" s="270">
        <f t="shared" si="122"/>
      </c>
      <c r="K720" s="271"/>
      <c r="L720" s="511"/>
      <c r="M720" s="512"/>
      <c r="N720" s="373">
        <f t="shared" si="123"/>
        <v>0</v>
      </c>
      <c r="O720" s="496">
        <f t="shared" si="137"/>
        <v>0</v>
      </c>
      <c r="P720" s="271"/>
      <c r="Q720" s="511"/>
      <c r="R720" s="512"/>
      <c r="S720" s="503">
        <f t="shared" si="138"/>
        <v>0</v>
      </c>
      <c r="T720" s="351">
        <f t="shared" si="139"/>
        <v>0</v>
      </c>
      <c r="U720" s="512"/>
      <c r="V720" s="512"/>
      <c r="W720" s="282"/>
      <c r="X720" s="349">
        <f t="shared" si="124"/>
        <v>0</v>
      </c>
    </row>
    <row r="721" spans="1:24" ht="18.75" thickBot="1">
      <c r="A721" s="289">
        <v>675</v>
      </c>
      <c r="B721" s="185"/>
      <c r="C721" s="188">
        <v>5206</v>
      </c>
      <c r="D721" s="189" t="s">
        <v>1243</v>
      </c>
      <c r="E721" s="580"/>
      <c r="F721" s="578"/>
      <c r="G721" s="510"/>
      <c r="H721" s="510"/>
      <c r="I721" s="587">
        <f t="shared" si="136"/>
        <v>0</v>
      </c>
      <c r="J721" s="270">
        <f t="shared" si="122"/>
      </c>
      <c r="K721" s="271"/>
      <c r="L721" s="511"/>
      <c r="M721" s="512"/>
      <c r="N721" s="373">
        <f t="shared" si="123"/>
        <v>0</v>
      </c>
      <c r="O721" s="496">
        <f t="shared" si="137"/>
        <v>0</v>
      </c>
      <c r="P721" s="271"/>
      <c r="Q721" s="511"/>
      <c r="R721" s="512"/>
      <c r="S721" s="503">
        <f t="shared" si="138"/>
        <v>0</v>
      </c>
      <c r="T721" s="351">
        <f t="shared" si="139"/>
        <v>0</v>
      </c>
      <c r="U721" s="512"/>
      <c r="V721" s="512"/>
      <c r="W721" s="282"/>
      <c r="X721" s="349">
        <f t="shared" si="124"/>
        <v>0</v>
      </c>
    </row>
    <row r="722" spans="1:24" ht="18.75" thickBot="1">
      <c r="A722" s="289">
        <v>685</v>
      </c>
      <c r="B722" s="185"/>
      <c r="C722" s="190">
        <v>5219</v>
      </c>
      <c r="D722" s="191" t="s">
        <v>1244</v>
      </c>
      <c r="E722" s="580"/>
      <c r="F722" s="578"/>
      <c r="G722" s="510"/>
      <c r="H722" s="510"/>
      <c r="I722" s="587">
        <f t="shared" si="136"/>
        <v>0</v>
      </c>
      <c r="J722" s="270">
        <f t="shared" si="122"/>
      </c>
      <c r="K722" s="271"/>
      <c r="L722" s="511"/>
      <c r="M722" s="512"/>
      <c r="N722" s="373">
        <f t="shared" si="123"/>
        <v>0</v>
      </c>
      <c r="O722" s="496">
        <f t="shared" si="137"/>
        <v>0</v>
      </c>
      <c r="P722" s="271"/>
      <c r="Q722" s="511"/>
      <c r="R722" s="512"/>
      <c r="S722" s="503">
        <f t="shared" si="138"/>
        <v>0</v>
      </c>
      <c r="T722" s="351">
        <f t="shared" si="139"/>
        <v>0</v>
      </c>
      <c r="U722" s="512"/>
      <c r="V722" s="512"/>
      <c r="W722" s="282"/>
      <c r="X722" s="349">
        <f t="shared" si="124"/>
        <v>0</v>
      </c>
    </row>
    <row r="723" spans="1:24" ht="18.75" thickBot="1">
      <c r="A723" s="290">
        <v>690</v>
      </c>
      <c r="B723" s="184">
        <v>5300</v>
      </c>
      <c r="C723" s="951" t="s">
        <v>1245</v>
      </c>
      <c r="D723" s="951"/>
      <c r="E723" s="579">
        <f>SUM(E724:E725)</f>
        <v>0</v>
      </c>
      <c r="F723" s="577">
        <f>SUM(F724:F725)</f>
        <v>0</v>
      </c>
      <c r="G723" s="507">
        <f>SUM(G724:G725)</f>
        <v>0</v>
      </c>
      <c r="H723" s="507">
        <f>SUM(H724:H725)</f>
        <v>0</v>
      </c>
      <c r="I723" s="507">
        <f>SUM(I724:I725)</f>
        <v>0</v>
      </c>
      <c r="J723" s="270">
        <f t="shared" si="122"/>
      </c>
      <c r="K723" s="271"/>
      <c r="L723" s="369">
        <f>SUM(L724:L725)</f>
        <v>0</v>
      </c>
      <c r="M723" s="370">
        <f>SUM(M724:M725)</f>
        <v>0</v>
      </c>
      <c r="N723" s="508">
        <f>SUM(N724:N725)</f>
        <v>0</v>
      </c>
      <c r="O723" s="509">
        <f>SUM(O724:O725)</f>
        <v>0</v>
      </c>
      <c r="P723" s="271"/>
      <c r="Q723" s="369">
        <f aca="true" t="shared" si="140" ref="Q723:W723">SUM(Q724:Q725)</f>
        <v>0</v>
      </c>
      <c r="R723" s="370">
        <f t="shared" si="140"/>
        <v>0</v>
      </c>
      <c r="S723" s="370">
        <f t="shared" si="140"/>
        <v>0</v>
      </c>
      <c r="T723" s="370">
        <f t="shared" si="140"/>
        <v>0</v>
      </c>
      <c r="U723" s="370">
        <f t="shared" si="140"/>
        <v>0</v>
      </c>
      <c r="V723" s="370">
        <f t="shared" si="140"/>
        <v>0</v>
      </c>
      <c r="W723" s="509">
        <f t="shared" si="140"/>
        <v>0</v>
      </c>
      <c r="X723" s="349">
        <f t="shared" si="124"/>
        <v>0</v>
      </c>
    </row>
    <row r="724" spans="1:24" ht="18.75" thickBot="1">
      <c r="A724" s="290">
        <v>695</v>
      </c>
      <c r="B724" s="185"/>
      <c r="C724" s="186">
        <v>5301</v>
      </c>
      <c r="D724" s="187" t="s">
        <v>1793</v>
      </c>
      <c r="E724" s="580"/>
      <c r="F724" s="578"/>
      <c r="G724" s="510"/>
      <c r="H724" s="510"/>
      <c r="I724" s="587">
        <f>F724+G724+H724</f>
        <v>0</v>
      </c>
      <c r="J724" s="270">
        <f t="shared" si="122"/>
      </c>
      <c r="K724" s="271"/>
      <c r="L724" s="511"/>
      <c r="M724" s="512"/>
      <c r="N724" s="373">
        <f t="shared" si="123"/>
        <v>0</v>
      </c>
      <c r="O724" s="496">
        <f>L724+M724-N724</f>
        <v>0</v>
      </c>
      <c r="P724" s="271"/>
      <c r="Q724" s="511"/>
      <c r="R724" s="512"/>
      <c r="S724" s="503">
        <f>+IF(+(L724+M724)&gt;=I724,+M724,+(+I724-L724))</f>
        <v>0</v>
      </c>
      <c r="T724" s="351">
        <f>Q724+R724-S724</f>
        <v>0</v>
      </c>
      <c r="U724" s="512"/>
      <c r="V724" s="512"/>
      <c r="W724" s="282"/>
      <c r="X724" s="349">
        <f t="shared" si="124"/>
        <v>0</v>
      </c>
    </row>
    <row r="725" spans="1:24" ht="18.75" thickBot="1">
      <c r="A725" s="289">
        <v>700</v>
      </c>
      <c r="B725" s="185"/>
      <c r="C725" s="190">
        <v>5309</v>
      </c>
      <c r="D725" s="191" t="s">
        <v>1246</v>
      </c>
      <c r="E725" s="580"/>
      <c r="F725" s="578"/>
      <c r="G725" s="510"/>
      <c r="H725" s="510"/>
      <c r="I725" s="587">
        <f>F725+G725+H725</f>
        <v>0</v>
      </c>
      <c r="J725" s="270">
        <f t="shared" si="122"/>
      </c>
      <c r="K725" s="271"/>
      <c r="L725" s="511"/>
      <c r="M725" s="512"/>
      <c r="N725" s="373">
        <f t="shared" si="123"/>
        <v>0</v>
      </c>
      <c r="O725" s="496">
        <f>L725+M725-N725</f>
        <v>0</v>
      </c>
      <c r="P725" s="271"/>
      <c r="Q725" s="511"/>
      <c r="R725" s="512"/>
      <c r="S725" s="503">
        <f>+IF(+(L725+M725)&gt;=I725,+M725,+(+I725-L725))</f>
        <v>0</v>
      </c>
      <c r="T725" s="351">
        <f>Q725+R725-S725</f>
        <v>0</v>
      </c>
      <c r="U725" s="512"/>
      <c r="V725" s="512"/>
      <c r="W725" s="282"/>
      <c r="X725" s="349">
        <f t="shared" si="124"/>
        <v>0</v>
      </c>
    </row>
    <row r="726" spans="1:24" ht="18.75" thickBot="1">
      <c r="A726" s="289">
        <v>710</v>
      </c>
      <c r="B726" s="184">
        <v>5400</v>
      </c>
      <c r="C726" s="952" t="s">
        <v>1337</v>
      </c>
      <c r="D726" s="952"/>
      <c r="E726" s="579"/>
      <c r="F726" s="576"/>
      <c r="G726" s="504"/>
      <c r="H726" s="504"/>
      <c r="I726" s="587">
        <f>F726+G726+H726</f>
        <v>0</v>
      </c>
      <c r="J726" s="270">
        <f t="shared" si="122"/>
      </c>
      <c r="K726" s="271"/>
      <c r="L726" s="505"/>
      <c r="M726" s="506"/>
      <c r="N726" s="370">
        <f t="shared" si="123"/>
        <v>0</v>
      </c>
      <c r="O726" s="496">
        <f>L726+M726-N726</f>
        <v>0</v>
      </c>
      <c r="P726" s="271"/>
      <c r="Q726" s="505"/>
      <c r="R726" s="506"/>
      <c r="S726" s="503">
        <f>+IF(+(L726+M726)&gt;=I726,+M726,+(+I726-L726))</f>
        <v>0</v>
      </c>
      <c r="T726" s="351">
        <f>Q726+R726-S726</f>
        <v>0</v>
      </c>
      <c r="U726" s="506"/>
      <c r="V726" s="506"/>
      <c r="W726" s="282"/>
      <c r="X726" s="349">
        <f t="shared" si="124"/>
        <v>0</v>
      </c>
    </row>
    <row r="727" spans="1:24" ht="18.75" thickBot="1">
      <c r="A727" s="290">
        <v>715</v>
      </c>
      <c r="B727" s="143">
        <v>5500</v>
      </c>
      <c r="C727" s="953" t="s">
        <v>1338</v>
      </c>
      <c r="D727" s="953"/>
      <c r="E727" s="532">
        <f>SUM(E728:E731)</f>
        <v>0</v>
      </c>
      <c r="F727" s="353">
        <f>SUM(F728:F731)</f>
        <v>0</v>
      </c>
      <c r="G727" s="279">
        <f>SUM(G728:G731)</f>
        <v>0</v>
      </c>
      <c r="H727" s="279">
        <f>SUM(H728:H731)</f>
        <v>0</v>
      </c>
      <c r="I727" s="279">
        <f>SUM(I728:I731)</f>
        <v>0</v>
      </c>
      <c r="J727" s="270">
        <f t="shared" si="122"/>
      </c>
      <c r="K727" s="271"/>
      <c r="L727" s="354">
        <f>SUM(L728:L731)</f>
        <v>0</v>
      </c>
      <c r="M727" s="355">
        <f>SUM(M728:M731)</f>
        <v>0</v>
      </c>
      <c r="N727" s="498">
        <f>SUM(N728:N731)</f>
        <v>0</v>
      </c>
      <c r="O727" s="499">
        <f>SUM(O728:O731)</f>
        <v>0</v>
      </c>
      <c r="P727" s="271"/>
      <c r="Q727" s="354">
        <f aca="true" t="shared" si="141" ref="Q727:W727">SUM(Q728:Q731)</f>
        <v>0</v>
      </c>
      <c r="R727" s="355">
        <f t="shared" si="141"/>
        <v>0</v>
      </c>
      <c r="S727" s="355">
        <f t="shared" si="141"/>
        <v>0</v>
      </c>
      <c r="T727" s="355">
        <f t="shared" si="141"/>
        <v>0</v>
      </c>
      <c r="U727" s="355">
        <f t="shared" si="141"/>
        <v>0</v>
      </c>
      <c r="V727" s="355">
        <f t="shared" si="141"/>
        <v>0</v>
      </c>
      <c r="W727" s="499">
        <f t="shared" si="141"/>
        <v>0</v>
      </c>
      <c r="X727" s="349">
        <f t="shared" si="124"/>
        <v>0</v>
      </c>
    </row>
    <row r="728" spans="1:24" ht="18.75" thickBot="1">
      <c r="A728" s="290">
        <v>720</v>
      </c>
      <c r="B728" s="182"/>
      <c r="C728" s="148">
        <v>5501</v>
      </c>
      <c r="D728" s="172" t="s">
        <v>1339</v>
      </c>
      <c r="E728" s="528"/>
      <c r="F728" s="531"/>
      <c r="G728" s="272"/>
      <c r="H728" s="272"/>
      <c r="I728" s="587">
        <f>F728+G728+H728</f>
        <v>0</v>
      </c>
      <c r="J728" s="270">
        <f t="shared" si="122"/>
      </c>
      <c r="K728" s="271"/>
      <c r="L728" s="495"/>
      <c r="M728" s="281"/>
      <c r="N728" s="351">
        <f t="shared" si="123"/>
        <v>0</v>
      </c>
      <c r="O728" s="496">
        <f>L728+M728-N728</f>
        <v>0</v>
      </c>
      <c r="P728" s="271"/>
      <c r="Q728" s="495"/>
      <c r="R728" s="281"/>
      <c r="S728" s="503">
        <f>+IF(+(L728+M728)&gt;=I728,+M728,+(+I728-L728))</f>
        <v>0</v>
      </c>
      <c r="T728" s="351">
        <f>Q728+R728-S728</f>
        <v>0</v>
      </c>
      <c r="U728" s="281"/>
      <c r="V728" s="281"/>
      <c r="W728" s="282"/>
      <c r="X728" s="349">
        <f t="shared" si="124"/>
        <v>0</v>
      </c>
    </row>
    <row r="729" spans="1:24" ht="18.75" thickBot="1">
      <c r="A729" s="290">
        <v>725</v>
      </c>
      <c r="B729" s="182"/>
      <c r="C729" s="140">
        <v>5502</v>
      </c>
      <c r="D729" s="149" t="s">
        <v>1340</v>
      </c>
      <c r="E729" s="528"/>
      <c r="F729" s="531"/>
      <c r="G729" s="272"/>
      <c r="H729" s="272"/>
      <c r="I729" s="587">
        <f>F729+G729+H729</f>
        <v>0</v>
      </c>
      <c r="J729" s="270">
        <f t="shared" si="122"/>
      </c>
      <c r="K729" s="271"/>
      <c r="L729" s="495"/>
      <c r="M729" s="281"/>
      <c r="N729" s="351">
        <f t="shared" si="123"/>
        <v>0</v>
      </c>
      <c r="O729" s="496">
        <f>L729+M729-N729</f>
        <v>0</v>
      </c>
      <c r="P729" s="271"/>
      <c r="Q729" s="495"/>
      <c r="R729" s="281"/>
      <c r="S729" s="503">
        <f>+IF(+(L729+M729)&gt;=I729,+M729,+(+I729-L729))</f>
        <v>0</v>
      </c>
      <c r="T729" s="351">
        <f>Q729+R729-S729</f>
        <v>0</v>
      </c>
      <c r="U729" s="281"/>
      <c r="V729" s="281"/>
      <c r="W729" s="282"/>
      <c r="X729" s="349">
        <f t="shared" si="124"/>
        <v>0</v>
      </c>
    </row>
    <row r="730" spans="1:24" ht="18.75" thickBot="1">
      <c r="A730" s="290">
        <v>730</v>
      </c>
      <c r="B730" s="182"/>
      <c r="C730" s="140">
        <v>5503</v>
      </c>
      <c r="D730" s="142" t="s">
        <v>1341</v>
      </c>
      <c r="E730" s="528"/>
      <c r="F730" s="531"/>
      <c r="G730" s="272"/>
      <c r="H730" s="272"/>
      <c r="I730" s="587">
        <f>F730+G730+H730</f>
        <v>0</v>
      </c>
      <c r="J730" s="270">
        <f t="shared" si="122"/>
      </c>
      <c r="K730" s="271"/>
      <c r="L730" s="495"/>
      <c r="M730" s="281"/>
      <c r="N730" s="351">
        <f t="shared" si="123"/>
        <v>0</v>
      </c>
      <c r="O730" s="496">
        <f>L730+M730-N730</f>
        <v>0</v>
      </c>
      <c r="P730" s="271"/>
      <c r="Q730" s="495"/>
      <c r="R730" s="281"/>
      <c r="S730" s="503">
        <f>+IF(+(L730+M730)&gt;=I730,+M730,+(+I730-L730))</f>
        <v>0</v>
      </c>
      <c r="T730" s="351">
        <f>Q730+R730-S730</f>
        <v>0</v>
      </c>
      <c r="U730" s="281"/>
      <c r="V730" s="281"/>
      <c r="W730" s="282"/>
      <c r="X730" s="349">
        <f t="shared" si="124"/>
        <v>0</v>
      </c>
    </row>
    <row r="731" spans="1:24" ht="18.75" thickBot="1">
      <c r="A731" s="290">
        <v>735</v>
      </c>
      <c r="B731" s="182"/>
      <c r="C731" s="140">
        <v>5504</v>
      </c>
      <c r="D731" s="149" t="s">
        <v>1342</v>
      </c>
      <c r="E731" s="528"/>
      <c r="F731" s="531"/>
      <c r="G731" s="272"/>
      <c r="H731" s="272"/>
      <c r="I731" s="587">
        <f>F731+G731+H731</f>
        <v>0</v>
      </c>
      <c r="J731" s="270">
        <f t="shared" si="122"/>
      </c>
      <c r="K731" s="271"/>
      <c r="L731" s="495"/>
      <c r="M731" s="281"/>
      <c r="N731" s="351">
        <f t="shared" si="123"/>
        <v>0</v>
      </c>
      <c r="O731" s="496">
        <f>L731+M731-N731</f>
        <v>0</v>
      </c>
      <c r="P731" s="271"/>
      <c r="Q731" s="495"/>
      <c r="R731" s="281"/>
      <c r="S731" s="503">
        <f>+IF(+(L731+M731)&gt;=I731,+M731,+(+I731-L731))</f>
        <v>0</v>
      </c>
      <c r="T731" s="351">
        <f>Q731+R731-S731</f>
        <v>0</v>
      </c>
      <c r="U731" s="281"/>
      <c r="V731" s="281"/>
      <c r="W731" s="282"/>
      <c r="X731" s="349">
        <f t="shared" si="124"/>
        <v>0</v>
      </c>
    </row>
    <row r="732" spans="1:24" ht="18.75" thickBot="1">
      <c r="A732" s="290">
        <v>740</v>
      </c>
      <c r="B732" s="184">
        <v>5700</v>
      </c>
      <c r="C732" s="946" t="s">
        <v>1343</v>
      </c>
      <c r="D732" s="947"/>
      <c r="E732" s="579">
        <f>SUM(E733:E735)</f>
        <v>0</v>
      </c>
      <c r="F732" s="577">
        <f>SUM(F733:F735)</f>
        <v>0</v>
      </c>
      <c r="G732" s="507">
        <f>SUM(G733:G735)</f>
        <v>0</v>
      </c>
      <c r="H732" s="507">
        <f>SUM(H733:H735)</f>
        <v>0</v>
      </c>
      <c r="I732" s="507">
        <f>SUM(I733:I735)</f>
        <v>0</v>
      </c>
      <c r="J732" s="270">
        <f t="shared" si="122"/>
      </c>
      <c r="K732" s="271"/>
      <c r="L732" s="369">
        <f>SUM(L733:L735)</f>
        <v>0</v>
      </c>
      <c r="M732" s="370">
        <f>SUM(M733:M735)</f>
        <v>0</v>
      </c>
      <c r="N732" s="508">
        <f>SUM(N733:N734)</f>
        <v>0</v>
      </c>
      <c r="O732" s="509">
        <f>SUM(O733:O735)</f>
        <v>0</v>
      </c>
      <c r="P732" s="271"/>
      <c r="Q732" s="369">
        <f>SUM(Q733:Q735)</f>
        <v>0</v>
      </c>
      <c r="R732" s="370">
        <f>SUM(R733:R735)</f>
        <v>0</v>
      </c>
      <c r="S732" s="370">
        <f>SUM(S733:S735)</f>
        <v>0</v>
      </c>
      <c r="T732" s="370">
        <f>SUM(T733:T735)</f>
        <v>0</v>
      </c>
      <c r="U732" s="370">
        <f>SUM(U733:U735)</f>
        <v>0</v>
      </c>
      <c r="V732" s="370">
        <f>SUM(V733:V734)</f>
        <v>0</v>
      </c>
      <c r="W732" s="509">
        <f>SUM(W733:W735)</f>
        <v>0</v>
      </c>
      <c r="X732" s="349">
        <f t="shared" si="124"/>
        <v>0</v>
      </c>
    </row>
    <row r="733" spans="1:24" ht="18.75" thickBot="1">
      <c r="A733" s="290">
        <v>745</v>
      </c>
      <c r="B733" s="185"/>
      <c r="C733" s="186">
        <v>5701</v>
      </c>
      <c r="D733" s="187" t="s">
        <v>1344</v>
      </c>
      <c r="E733" s="580"/>
      <c r="F733" s="578"/>
      <c r="G733" s="510"/>
      <c r="H733" s="510"/>
      <c r="I733" s="587">
        <f>F733+G733+H733</f>
        <v>0</v>
      </c>
      <c r="J733" s="270">
        <f t="shared" si="122"/>
      </c>
      <c r="K733" s="271"/>
      <c r="L733" s="511"/>
      <c r="M733" s="512"/>
      <c r="N733" s="373">
        <f t="shared" si="123"/>
        <v>0</v>
      </c>
      <c r="O733" s="496">
        <f>L733+M733-N733</f>
        <v>0</v>
      </c>
      <c r="P733" s="271"/>
      <c r="Q733" s="511"/>
      <c r="R733" s="512"/>
      <c r="S733" s="503">
        <f>+IF(+(L733+M733)&gt;=I733,+M733,+(+I733-L733))</f>
        <v>0</v>
      </c>
      <c r="T733" s="351">
        <f>Q733+R733-S733</f>
        <v>0</v>
      </c>
      <c r="U733" s="512"/>
      <c r="V733" s="512"/>
      <c r="W733" s="282"/>
      <c r="X733" s="349">
        <f t="shared" si="124"/>
        <v>0</v>
      </c>
    </row>
    <row r="734" spans="1:24" ht="18.75" thickBot="1">
      <c r="A734" s="289">
        <v>750</v>
      </c>
      <c r="B734" s="185"/>
      <c r="C734" s="190">
        <v>5702</v>
      </c>
      <c r="D734" s="191" t="s">
        <v>1345</v>
      </c>
      <c r="E734" s="580"/>
      <c r="F734" s="578"/>
      <c r="G734" s="510"/>
      <c r="H734" s="510"/>
      <c r="I734" s="587">
        <f>F734+G734+H734</f>
        <v>0</v>
      </c>
      <c r="J734" s="270">
        <f t="shared" si="122"/>
      </c>
      <c r="K734" s="271"/>
      <c r="L734" s="511"/>
      <c r="M734" s="512"/>
      <c r="N734" s="373">
        <f t="shared" si="123"/>
        <v>0</v>
      </c>
      <c r="O734" s="496">
        <f>L734+M734-N734</f>
        <v>0</v>
      </c>
      <c r="P734" s="271"/>
      <c r="Q734" s="511"/>
      <c r="R734" s="512"/>
      <c r="S734" s="503">
        <f>+IF(+(L734+M734)&gt;=I734,+M734,+(+I734-L734))</f>
        <v>0</v>
      </c>
      <c r="T734" s="351">
        <f>Q734+R734-S734</f>
        <v>0</v>
      </c>
      <c r="U734" s="512"/>
      <c r="V734" s="512"/>
      <c r="W734" s="282"/>
      <c r="X734" s="349">
        <f t="shared" si="124"/>
        <v>0</v>
      </c>
    </row>
    <row r="735" spans="1:24" ht="19.5" thickBot="1">
      <c r="A735" s="290">
        <v>755</v>
      </c>
      <c r="B735" s="139"/>
      <c r="C735" s="192">
        <v>4071</v>
      </c>
      <c r="D735" s="553" t="s">
        <v>1346</v>
      </c>
      <c r="E735" s="528"/>
      <c r="F735" s="541"/>
      <c r="G735" s="304"/>
      <c r="H735" s="304"/>
      <c r="I735" s="587">
        <f>F735+G735+H735</f>
        <v>0</v>
      </c>
      <c r="J735" s="270">
        <f t="shared" si="122"/>
      </c>
      <c r="K735" s="271"/>
      <c r="L735" s="375"/>
      <c r="M735" s="357"/>
      <c r="N735" s="357"/>
      <c r="O735" s="513"/>
      <c r="P735" s="271"/>
      <c r="Q735" s="352"/>
      <c r="R735" s="357"/>
      <c r="S735" s="357"/>
      <c r="T735" s="357"/>
      <c r="U735" s="357"/>
      <c r="V735" s="357"/>
      <c r="W735" s="497"/>
      <c r="X735" s="349">
        <f t="shared" si="124"/>
        <v>0</v>
      </c>
    </row>
    <row r="736" spans="1:24" ht="36" customHeight="1">
      <c r="A736" s="290">
        <v>760</v>
      </c>
      <c r="B736" s="182"/>
      <c r="C736" s="193"/>
      <c r="D736" s="377"/>
      <c r="E736" s="276"/>
      <c r="F736" s="276"/>
      <c r="G736" s="276"/>
      <c r="H736" s="276"/>
      <c r="I736" s="277"/>
      <c r="J736" s="270">
        <f t="shared" si="122"/>
      </c>
      <c r="K736" s="271"/>
      <c r="L736" s="514"/>
      <c r="M736" s="515"/>
      <c r="N736" s="364"/>
      <c r="O736" s="365"/>
      <c r="P736" s="271"/>
      <c r="Q736" s="514"/>
      <c r="R736" s="515"/>
      <c r="S736" s="364"/>
      <c r="T736" s="364"/>
      <c r="U736" s="515"/>
      <c r="V736" s="364"/>
      <c r="W736" s="365"/>
      <c r="X736" s="365"/>
    </row>
    <row r="737" spans="1:24" ht="19.5" thickBot="1">
      <c r="A737" s="289">
        <v>765</v>
      </c>
      <c r="B737" s="516">
        <v>98</v>
      </c>
      <c r="C737" s="948" t="s">
        <v>1347</v>
      </c>
      <c r="D737" s="917"/>
      <c r="E737" s="532"/>
      <c r="F737" s="535"/>
      <c r="G737" s="285"/>
      <c r="H737" s="285"/>
      <c r="I737" s="587">
        <f>F737+G737+H737</f>
        <v>0</v>
      </c>
      <c r="J737" s="270">
        <f t="shared" si="122"/>
      </c>
      <c r="K737" s="271"/>
      <c r="L737" s="502"/>
      <c r="M737" s="283"/>
      <c r="N737" s="355">
        <f t="shared" si="123"/>
        <v>0</v>
      </c>
      <c r="O737" s="496">
        <f>L737+M737-N737</f>
        <v>0</v>
      </c>
      <c r="P737" s="271"/>
      <c r="Q737" s="502"/>
      <c r="R737" s="283"/>
      <c r="S737" s="503">
        <f>+IF(+(L737+M737)&gt;=I737,+M737,+(+I737-L737))</f>
        <v>0</v>
      </c>
      <c r="T737" s="351">
        <f>Q737+R737-S737</f>
        <v>0</v>
      </c>
      <c r="U737" s="283"/>
      <c r="V737" s="283"/>
      <c r="W737" s="282"/>
      <c r="X737" s="349">
        <f t="shared" si="124"/>
        <v>0</v>
      </c>
    </row>
    <row r="738" spans="1:24" ht="15.75">
      <c r="A738" s="289">
        <v>775</v>
      </c>
      <c r="B738" s="194"/>
      <c r="C738" s="379" t="s">
        <v>1348</v>
      </c>
      <c r="D738" s="380"/>
      <c r="E738" s="461"/>
      <c r="F738" s="461"/>
      <c r="G738" s="461"/>
      <c r="H738" s="461"/>
      <c r="I738" s="381"/>
      <c r="J738" s="270">
        <f t="shared" si="122"/>
      </c>
      <c r="K738" s="271"/>
      <c r="L738" s="382"/>
      <c r="M738" s="383"/>
      <c r="N738" s="383"/>
      <c r="O738" s="384"/>
      <c r="P738" s="271"/>
      <c r="Q738" s="382"/>
      <c r="R738" s="383"/>
      <c r="S738" s="383"/>
      <c r="T738" s="383"/>
      <c r="U738" s="383"/>
      <c r="V738" s="383"/>
      <c r="W738" s="384"/>
      <c r="X738" s="384"/>
    </row>
    <row r="739" spans="1:24" ht="15.75">
      <c r="A739" s="290">
        <v>780</v>
      </c>
      <c r="B739" s="194"/>
      <c r="C739" s="385" t="s">
        <v>1349</v>
      </c>
      <c r="D739" s="377"/>
      <c r="E739" s="449"/>
      <c r="F739" s="449"/>
      <c r="G739" s="449"/>
      <c r="H739" s="449"/>
      <c r="I739" s="342"/>
      <c r="J739" s="270">
        <f t="shared" si="122"/>
      </c>
      <c r="K739" s="271"/>
      <c r="L739" s="386"/>
      <c r="M739" s="387"/>
      <c r="N739" s="387"/>
      <c r="O739" s="388"/>
      <c r="P739" s="271"/>
      <c r="Q739" s="386"/>
      <c r="R739" s="387"/>
      <c r="S739" s="387"/>
      <c r="T739" s="387"/>
      <c r="U739" s="387"/>
      <c r="V739" s="387"/>
      <c r="W739" s="388"/>
      <c r="X739" s="388"/>
    </row>
    <row r="740" spans="1:24" ht="16.5" thickBot="1">
      <c r="A740" s="290">
        <v>785</v>
      </c>
      <c r="B740" s="195"/>
      <c r="C740" s="389" t="s">
        <v>1350</v>
      </c>
      <c r="D740" s="390"/>
      <c r="E740" s="462"/>
      <c r="F740" s="462"/>
      <c r="G740" s="462"/>
      <c r="H740" s="462"/>
      <c r="I740" s="344"/>
      <c r="J740" s="270">
        <f t="shared" si="122"/>
      </c>
      <c r="K740" s="271"/>
      <c r="L740" s="391"/>
      <c r="M740" s="392"/>
      <c r="N740" s="392"/>
      <c r="O740" s="393"/>
      <c r="P740" s="271"/>
      <c r="Q740" s="391"/>
      <c r="R740" s="392"/>
      <c r="S740" s="392"/>
      <c r="T740" s="392"/>
      <c r="U740" s="392"/>
      <c r="V740" s="392"/>
      <c r="W740" s="393"/>
      <c r="X740" s="393"/>
    </row>
    <row r="741" spans="1:24" ht="19.5" thickBot="1">
      <c r="A741" s="290">
        <v>790</v>
      </c>
      <c r="B741" s="196"/>
      <c r="C741" s="165" t="s">
        <v>1581</v>
      </c>
      <c r="D741" s="197" t="s">
        <v>1351</v>
      </c>
      <c r="E741" s="307">
        <f>SUM(E629,E632,E638,E644,E645,E663,E667,E673,E676,E677,E678,E679,E680,E687,E694,E695,E696,E697,E704,E708,E709,E710,E711,E714,E715,E723,E726,E727,E732)+E737</f>
        <v>33758</v>
      </c>
      <c r="F741" s="307">
        <f>SUM(F629,F632,F638,F644,F645,F663,F667,F673,F676,F677,F678,F679,F680,F687,F694,F695,F696,F697,F704,F708,F709,F710,F711,F714,F715,F723,F726,F727,F732)+F737</f>
        <v>0</v>
      </c>
      <c r="G741" s="307">
        <f>SUM(G629,G632,G638,G644,G645,G663,G667,G673,G676,G677,G678,G679,G680,G687,G694,G695,G696,G697,G704,G708,G709,G710,G711,G714,G715,G723,G726,G727,G732)+G737</f>
        <v>33758</v>
      </c>
      <c r="H741" s="307">
        <f>SUM(H629,H632,H638,H644,H645,H663,H667,H673,H676,H677,H678,H679,H680,H687,H694,H695,H696,H697,H704,H708,H709,H710,H711,H714,H715,H723,H726,H727,H732)+H737</f>
        <v>0</v>
      </c>
      <c r="I741" s="307">
        <f>SUM(I629,I632,I638,I644,I645,I663,I667,I673,I676,I677,I678,I679,I680,I687,I694,I695,I696,I697,I704,I708,I709,I710,I711,I714,I715,I723,I726,I727,I732)+I737</f>
        <v>33758</v>
      </c>
      <c r="J741" s="270">
        <f t="shared" si="122"/>
        <v>1</v>
      </c>
      <c r="K741" s="517" t="str">
        <f>LEFT(C626,1)</f>
        <v>3</v>
      </c>
      <c r="L741" s="307">
        <f>SUM(L629,L632,L638,L644,L645,L663,L667,L673,L676,L677,L678,L679,L680,L687,L694,L695,L696,L697,L704,L708,L709,L710,L711,L714,L715,L723,L726,L727,L732)+L737</f>
        <v>0</v>
      </c>
      <c r="M741" s="307">
        <f>SUM(M629,M632,M638,M644,M645,M663,M667,M673,M676,M677,M678,M679,M680,M687,M694,M695,M696,M697,M704,M708,M709,M710,M711,M714,M715,M723,M726,M727,M732)+M737</f>
        <v>0</v>
      </c>
      <c r="N741" s="307">
        <f>SUM(N629,N632,N638,N644,N645,N663,N667,N673,N676,N677,N678,N679,N680,N687,N694,N695,N696,N697,N704,N708,N709,N710,N711,N714,N715,N723,N726,N727,N732)+N737</f>
        <v>33758</v>
      </c>
      <c r="O741" s="307">
        <f>SUM(O629,O632,O638,O644,O645,O663,O667,O673,O676,O677,O678,O679,O680,O687,O694,O695,O696,O697,O704,O708,O709,O710,O711,O714,O715,O723,O726,O727,O732)+O737</f>
        <v>-33758</v>
      </c>
      <c r="P741" s="244"/>
      <c r="Q741" s="307">
        <f aca="true" t="shared" si="142" ref="Q741:V741">SUM(Q629,Q632,Q638,Q644,Q645,Q663,Q667,Q673,Q676,Q677,Q678,Q679,Q680,Q687,Q694,Q695,Q696,Q697,Q704,Q708,Q709,Q710,Q711,Q714,Q715,Q723,Q726,Q727,Q732)+Q737</f>
        <v>0</v>
      </c>
      <c r="R741" s="307">
        <f t="shared" si="142"/>
        <v>0</v>
      </c>
      <c r="S741" s="307">
        <f t="shared" si="142"/>
        <v>33758</v>
      </c>
      <c r="T741" s="307">
        <f t="shared" si="142"/>
        <v>-33758</v>
      </c>
      <c r="U741" s="307">
        <f t="shared" si="142"/>
        <v>0</v>
      </c>
      <c r="V741" s="307">
        <f t="shared" si="142"/>
        <v>0</v>
      </c>
      <c r="W741" s="307">
        <f>SUM(W629,W632,W638,W644,W645,W663,W667,W673,W676,W677,W678,W679,W680,W687,W694,W695,W696,W697,W704,W708,W709,W710,W711,W714,W715,W723,W726,W727,W732)+W737</f>
        <v>0</v>
      </c>
      <c r="X741" s="349">
        <f>T741-U741-V741-W741</f>
        <v>-33758</v>
      </c>
    </row>
    <row r="742" spans="1:24" ht="15.75">
      <c r="A742" s="290">
        <v>795</v>
      </c>
      <c r="B742" s="836" t="s">
        <v>222</v>
      </c>
      <c r="C742" s="198"/>
      <c r="I742" s="241"/>
      <c r="J742" s="243">
        <f>J741</f>
        <v>1</v>
      </c>
      <c r="P742" s="469"/>
      <c r="X742" s="469"/>
    </row>
    <row r="743" spans="1:24" ht="15.75">
      <c r="A743" s="289">
        <v>805</v>
      </c>
      <c r="B743" s="458"/>
      <c r="C743" s="458"/>
      <c r="D743" s="459"/>
      <c r="E743" s="458"/>
      <c r="F743" s="458"/>
      <c r="G743" s="458"/>
      <c r="H743" s="458"/>
      <c r="I743" s="460"/>
      <c r="J743" s="243">
        <f>J741</f>
        <v>1</v>
      </c>
      <c r="L743" s="458"/>
      <c r="M743" s="458"/>
      <c r="N743" s="460"/>
      <c r="O743" s="460"/>
      <c r="P743" s="460"/>
      <c r="Q743" s="458"/>
      <c r="R743" s="458"/>
      <c r="S743" s="460"/>
      <c r="T743" s="460"/>
      <c r="U743" s="458"/>
      <c r="V743" s="460"/>
      <c r="W743" s="460"/>
      <c r="X743" s="460"/>
    </row>
    <row r="744" ht="15.75">
      <c r="A744" s="290">
        <v>810</v>
      </c>
    </row>
    <row r="745" ht="15.75">
      <c r="A745" s="290">
        <v>815</v>
      </c>
    </row>
    <row r="746" ht="15.75">
      <c r="A746" s="296">
        <v>525</v>
      </c>
    </row>
    <row r="747" ht="15.75">
      <c r="A747" s="289">
        <v>820</v>
      </c>
    </row>
    <row r="748" ht="15.75">
      <c r="A748" s="290">
        <v>821</v>
      </c>
    </row>
    <row r="749" ht="15.75">
      <c r="A749" s="290">
        <v>822</v>
      </c>
    </row>
    <row r="750" ht="15.75">
      <c r="A750" s="290">
        <v>823</v>
      </c>
    </row>
    <row r="751" ht="15.75">
      <c r="A751" s="290">
        <v>825</v>
      </c>
    </row>
    <row r="752" ht="15.75">
      <c r="A752" s="290"/>
    </row>
    <row r="753" ht="15.75">
      <c r="A753" s="290"/>
    </row>
    <row r="754" ht="15.75">
      <c r="A754" s="290"/>
    </row>
    <row r="755" ht="15.75">
      <c r="A755" s="290"/>
    </row>
    <row r="756" ht="15.75">
      <c r="A756" s="290"/>
    </row>
    <row r="757" ht="15.75">
      <c r="A757" s="290"/>
    </row>
    <row r="758" ht="15.75">
      <c r="A758" s="290"/>
    </row>
    <row r="759" ht="15.75">
      <c r="A759" s="290"/>
    </row>
    <row r="760" ht="15.75">
      <c r="A760" s="290"/>
    </row>
    <row r="761" ht="15.75">
      <c r="A761" s="290"/>
    </row>
    <row r="762" ht="15.75">
      <c r="A762" s="290"/>
    </row>
    <row r="763" ht="15.75">
      <c r="A763" s="290"/>
    </row>
    <row r="764" ht="15.75">
      <c r="A764" s="290"/>
    </row>
    <row r="765" ht="15.75">
      <c r="A765" s="290"/>
    </row>
    <row r="766" ht="15.75">
      <c r="A766" s="292"/>
    </row>
    <row r="767" ht="15.75">
      <c r="A767" s="292">
        <v>905</v>
      </c>
    </row>
    <row r="768" ht="15.75">
      <c r="A768" s="292">
        <v>906</v>
      </c>
    </row>
    <row r="769" ht="15.75">
      <c r="A769" s="292">
        <v>907</v>
      </c>
    </row>
    <row r="770" ht="15.75">
      <c r="A770" s="292">
        <v>910</v>
      </c>
    </row>
    <row r="771" ht="15.75">
      <c r="A771" s="292">
        <v>911</v>
      </c>
    </row>
    <row r="772" ht="15.75">
      <c r="A772" s="292">
        <v>912</v>
      </c>
    </row>
    <row r="773" ht="15.75">
      <c r="A773" s="292">
        <v>920</v>
      </c>
    </row>
    <row r="774" ht="15.75">
      <c r="A774" s="292">
        <v>921</v>
      </c>
    </row>
    <row r="775" ht="15.75">
      <c r="A775" s="292">
        <v>922</v>
      </c>
    </row>
    <row r="776" ht="15.75">
      <c r="A776" s="292">
        <v>930</v>
      </c>
    </row>
    <row r="777" ht="15.75">
      <c r="A777" s="292">
        <v>931</v>
      </c>
    </row>
    <row r="778" ht="15.75">
      <c r="A778" s="292">
        <v>932</v>
      </c>
    </row>
    <row r="779" ht="15.75">
      <c r="A779" s="291">
        <v>935</v>
      </c>
    </row>
    <row r="780" ht="15.75">
      <c r="A780" s="291">
        <v>940</v>
      </c>
    </row>
    <row r="782" ht="36" customHeight="1"/>
  </sheetData>
  <sheetProtection password="81B0" sheet="1" objects="1" scenarios="1"/>
  <mergeCells count="173">
    <mergeCell ref="C709:D709"/>
    <mergeCell ref="C710:D710"/>
    <mergeCell ref="C711:D711"/>
    <mergeCell ref="C714:D714"/>
    <mergeCell ref="C732:D732"/>
    <mergeCell ref="C737:D737"/>
    <mergeCell ref="C715:D715"/>
    <mergeCell ref="C723:D723"/>
    <mergeCell ref="C726:D726"/>
    <mergeCell ref="C727:D727"/>
    <mergeCell ref="C694:D694"/>
    <mergeCell ref="C695:D695"/>
    <mergeCell ref="C696:D696"/>
    <mergeCell ref="C697:D697"/>
    <mergeCell ref="C704:D704"/>
    <mergeCell ref="C708:D708"/>
    <mergeCell ref="C676:D676"/>
    <mergeCell ref="C677:D677"/>
    <mergeCell ref="C678:D678"/>
    <mergeCell ref="C679:D679"/>
    <mergeCell ref="C680:D680"/>
    <mergeCell ref="C687:D687"/>
    <mergeCell ref="C638:D638"/>
    <mergeCell ref="C644:D644"/>
    <mergeCell ref="C645:D645"/>
    <mergeCell ref="C663:D663"/>
    <mergeCell ref="C667:D667"/>
    <mergeCell ref="C673:D673"/>
    <mergeCell ref="Q622:Q623"/>
    <mergeCell ref="R622:R623"/>
    <mergeCell ref="S622:S623"/>
    <mergeCell ref="T622:T623"/>
    <mergeCell ref="C629:D629"/>
    <mergeCell ref="C632:D632"/>
    <mergeCell ref="B618:D618"/>
    <mergeCell ref="F622:I622"/>
    <mergeCell ref="L622:L623"/>
    <mergeCell ref="M622:M623"/>
    <mergeCell ref="N622:N623"/>
    <mergeCell ref="O622:O623"/>
    <mergeCell ref="C33:D33"/>
    <mergeCell ref="C115:D115"/>
    <mergeCell ref="C105:D105"/>
    <mergeCell ref="C109:D109"/>
    <mergeCell ref="B613:D613"/>
    <mergeCell ref="B615:D615"/>
    <mergeCell ref="C154:D154"/>
    <mergeCell ref="B168:D168"/>
    <mergeCell ref="C181:D181"/>
    <mergeCell ref="C91:D91"/>
    <mergeCell ref="F445:I445"/>
    <mergeCell ref="B7:D7"/>
    <mergeCell ref="B9:D9"/>
    <mergeCell ref="B12:D12"/>
    <mergeCell ref="C22:D22"/>
    <mergeCell ref="C28:D28"/>
    <mergeCell ref="C39:D39"/>
    <mergeCell ref="C44:D44"/>
    <mergeCell ref="C49:D49"/>
    <mergeCell ref="C55:D55"/>
    <mergeCell ref="F344:I344"/>
    <mergeCell ref="F429:I429"/>
    <mergeCell ref="C70:D70"/>
    <mergeCell ref="C71:D71"/>
    <mergeCell ref="C72:D72"/>
    <mergeCell ref="C87:D87"/>
    <mergeCell ref="C58:D58"/>
    <mergeCell ref="C61:D61"/>
    <mergeCell ref="C145:D145"/>
    <mergeCell ref="C136:D136"/>
    <mergeCell ref="C132:D132"/>
    <mergeCell ref="C133:D133"/>
    <mergeCell ref="C131:D131"/>
    <mergeCell ref="C62:D62"/>
    <mergeCell ref="C69:D69"/>
    <mergeCell ref="C90:D90"/>
    <mergeCell ref="X177:X178"/>
    <mergeCell ref="S177:S178"/>
    <mergeCell ref="T177:T178"/>
    <mergeCell ref="B170:D170"/>
    <mergeCell ref="B173:D173"/>
    <mergeCell ref="Q177:Q178"/>
    <mergeCell ref="L173:N173"/>
    <mergeCell ref="Q173:S173"/>
    <mergeCell ref="C184:D184"/>
    <mergeCell ref="C190:D190"/>
    <mergeCell ref="R177:R178"/>
    <mergeCell ref="F177:I177"/>
    <mergeCell ref="L177:L178"/>
    <mergeCell ref="M177:M178"/>
    <mergeCell ref="N177:N178"/>
    <mergeCell ref="O177:O178"/>
    <mergeCell ref="C247:D247"/>
    <mergeCell ref="C248:D248"/>
    <mergeCell ref="C256:D256"/>
    <mergeCell ref="C196:D196"/>
    <mergeCell ref="C197:D197"/>
    <mergeCell ref="C219:D219"/>
    <mergeCell ref="C249:D249"/>
    <mergeCell ref="C228:D228"/>
    <mergeCell ref="C215:D215"/>
    <mergeCell ref="C225:D225"/>
    <mergeCell ref="C263:D263"/>
    <mergeCell ref="C266:D266"/>
    <mergeCell ref="C260:D260"/>
    <mergeCell ref="C229:D229"/>
    <mergeCell ref="C230:D230"/>
    <mergeCell ref="C231:D231"/>
    <mergeCell ref="C232:D232"/>
    <mergeCell ref="C246:D246"/>
    <mergeCell ref="C261:D261"/>
    <mergeCell ref="C262:D262"/>
    <mergeCell ref="C284:D284"/>
    <mergeCell ref="C288:D288"/>
    <mergeCell ref="B297:D297"/>
    <mergeCell ref="B299:D299"/>
    <mergeCell ref="C267:D267"/>
    <mergeCell ref="C275:D275"/>
    <mergeCell ref="C278:D278"/>
    <mergeCell ref="C279:D279"/>
    <mergeCell ref="B302:D302"/>
    <mergeCell ref="B331:D331"/>
    <mergeCell ref="C362:D362"/>
    <mergeCell ref="C370:D370"/>
    <mergeCell ref="B340:D340"/>
    <mergeCell ref="C348:D348"/>
    <mergeCell ref="B335:D335"/>
    <mergeCell ref="B337:D337"/>
    <mergeCell ref="B441:D441"/>
    <mergeCell ref="C448:D448"/>
    <mergeCell ref="C409:D409"/>
    <mergeCell ref="C410:D410"/>
    <mergeCell ref="C413:D413"/>
    <mergeCell ref="B420:D420"/>
    <mergeCell ref="C399:D399"/>
    <mergeCell ref="C411:D411"/>
    <mergeCell ref="B422:D422"/>
    <mergeCell ref="B425:D425"/>
    <mergeCell ref="C412:D412"/>
    <mergeCell ref="C383:D383"/>
    <mergeCell ref="C389:D389"/>
    <mergeCell ref="C393:D393"/>
    <mergeCell ref="C396:D396"/>
    <mergeCell ref="C386:D386"/>
    <mergeCell ref="C523:D523"/>
    <mergeCell ref="C503:D503"/>
    <mergeCell ref="C508:D508"/>
    <mergeCell ref="C578:D578"/>
    <mergeCell ref="C528:D528"/>
    <mergeCell ref="C531:D531"/>
    <mergeCell ref="C553:D553"/>
    <mergeCell ref="C573:D573"/>
    <mergeCell ref="C511:D511"/>
    <mergeCell ref="B588:D588"/>
    <mergeCell ref="B590:D590"/>
    <mergeCell ref="B593:D593"/>
    <mergeCell ref="C452:D452"/>
    <mergeCell ref="C465:D465"/>
    <mergeCell ref="C468:D468"/>
    <mergeCell ref="C489:D489"/>
    <mergeCell ref="C455:D455"/>
    <mergeCell ref="C458:D458"/>
    <mergeCell ref="C522:D522"/>
    <mergeCell ref="F597:I597"/>
    <mergeCell ref="F19:I19"/>
    <mergeCell ref="C518:D518"/>
    <mergeCell ref="B436:D436"/>
    <mergeCell ref="B438:D438"/>
    <mergeCell ref="C375:D375"/>
    <mergeCell ref="C378:D378"/>
    <mergeCell ref="C499:D499"/>
    <mergeCell ref="C484:D484"/>
    <mergeCell ref="C490:D490"/>
  </mergeCells>
  <conditionalFormatting sqref="E585:I585">
    <cfRule type="cellIs" priority="7" dxfId="8" operator="notEqual" stopIfTrue="1">
      <formula>0</formula>
    </cfRule>
    <cfRule type="cellIs" priority="8" dxfId="0" operator="notEqual" stopIfTrue="1">
      <formula>0</formula>
    </cfRule>
  </conditionalFormatting>
  <conditionalFormatting sqref="T629:T740 O629:O740">
    <cfRule type="cellIs" priority="11" dxfId="9" operator="lessThan" stopIfTrue="1">
      <formula>0</formula>
    </cfRule>
  </conditionalFormatting>
  <conditionalFormatting sqref="O627 T627">
    <cfRule type="cellIs" priority="12" dxfId="10" operator="lessThan" stopIfTrue="1">
      <formula>0</formula>
    </cfRule>
  </conditionalFormatting>
  <dataValidations count="9">
    <dataValidation errorStyle="information" type="whole" operator="greaterThan" allowBlank="1" showInputMessage="1" showErrorMessage="1" error="Въвежда се положително число !" sqref="D368">
      <formula1>0</formula1>
    </dataValidation>
    <dataValidation errorStyle="information" type="whole" operator="lessThan" allowBlank="1" showInputMessage="1" showErrorMessage="1" error="Въвежда се отрицателно число !" sqref="I574:I577 I504:I507 I509:I510 I519:I522 I532:I552 I469:I483 I456:I457 I485:I489 I491:I498 I453:I454 I512:I517 I466:I467 I449:I451 I459:I464 I554:I572 I524:I527 I500:I502 I529:I530 I579:I583 U684:V684 U672 Q684:S684 Q672:R672 L684:N684 L672:M672">
      <formula1>0</formula1>
    </dataValidation>
    <dataValidation type="whole" operator="lessThan" allowBlank="1" showInputMessage="1" showErrorMessage="1" error="Въвежда се цяло число!" sqref="E379:H382 E349:H361 E400:H405 E397:H398 E394:H395 E390:H392 E387:H388 E384:H385 E376:H377 E371:H374 E363:H369 E674:H679 E664:H666 E646:H662 E630:H631 E737:H737 E733:H735 E728:H731 E724:H726 E716:H722 E712:H714 E705:H710 E698:H703 E688:H696 E681:H686 E668:H672 E639:H644 E633:H637">
      <formula1>999999999999999000</formula1>
    </dataValidation>
    <dataValidation type="whole" operator="lessThan" allowBlank="1" showInputMessage="1" showErrorMessage="1" error="Въвежда се цяло яисло!" sqref="E532:H552 E504:H507 E574:H577 E554:H572 E512:H517 E529:H530 E524:H527 E519:H522 E509:H510 E579:H583 E500:H502 E491:H498 E485:H489 E469:H483 E466:H467 E459:H464 E456:H457 E453:H454 E449:H451 E414:H415 E409:H412">
      <formula1>999999999999999000000</formula1>
    </dataValidation>
    <dataValidation errorStyle="information" operator="lessThan" allowBlank="1" showInputMessage="1" showErrorMessage="1" error="Въвежда се отрицателно число !" sqref="D390:D391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E22:H54 E56:H162">
      <formula1>99999999999999900</formula1>
    </dataValidation>
    <dataValidation type="list" allowBlank="1" showInputMessage="1" showErrorMessage="1" promptTitle="ВЪВЕДЕТЕ ДЕЙНОСТ" sqref="D627">
      <formula1>EBK_DEIN</formula1>
    </dataValidation>
    <dataValidation type="whole" operator="lessThan" allowBlank="1" showInputMessage="1" showErrorMessage="1" error="Въведете отрицателно число!!!" sqref="Q735:W735 L735:O735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69" max="7" man="1"/>
    <brk id="163" max="7" man="1"/>
    <brk id="207" max="255" man="1"/>
    <brk id="278" max="7" man="1"/>
    <brk id="332" max="5" man="1"/>
    <brk id="385" max="7" man="1"/>
    <brk id="435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E261"/>
  <sheetViews>
    <sheetView zoomScale="75" zoomScaleNormal="75" zoomScalePageLayoutView="0" workbookViewId="0" topLeftCell="AF1">
      <selection activeCell="I12" sqref="I12:AE144"/>
    </sheetView>
  </sheetViews>
  <sheetFormatPr defaultColWidth="9.00390625" defaultRowHeight="12.75"/>
  <cols>
    <col min="1" max="1" width="10.25390625" style="465" hidden="1" customWidth="1"/>
    <col min="2" max="2" width="9.75390625" style="465" hidden="1" customWidth="1"/>
    <col min="3" max="3" width="18.125" style="465" hidden="1" customWidth="1"/>
    <col min="4" max="4" width="11.625" style="465" hidden="1" customWidth="1"/>
    <col min="5" max="5" width="13.875" style="465" hidden="1" customWidth="1"/>
    <col min="6" max="6" width="15.625" style="465" hidden="1" customWidth="1"/>
    <col min="7" max="7" width="12.125" style="465" hidden="1" customWidth="1"/>
    <col min="8" max="8" width="12.75390625" style="465" hidden="1" customWidth="1"/>
    <col min="9" max="9" width="7.125" style="466" hidden="1" customWidth="1"/>
    <col min="10" max="10" width="9.125" style="466" hidden="1" customWidth="1"/>
    <col min="11" max="11" width="60.75390625" style="467" hidden="1" customWidth="1"/>
    <col min="12" max="12" width="16.875" style="468" hidden="1" customWidth="1"/>
    <col min="13" max="15" width="15.00390625" style="468" hidden="1" customWidth="1"/>
    <col min="16" max="16" width="15.00390625" style="594" hidden="1" customWidth="1"/>
    <col min="17" max="17" width="2.25390625" style="469" hidden="1" customWidth="1"/>
    <col min="18" max="18" width="1.00390625" style="469" hidden="1" customWidth="1"/>
    <col min="19" max="19" width="18.375" style="470" hidden="1" customWidth="1"/>
    <col min="20" max="20" width="21.75390625" style="469" hidden="1" customWidth="1"/>
    <col min="21" max="21" width="21.75390625" style="470" hidden="1" customWidth="1"/>
    <col min="22" max="22" width="20.00390625" style="469" hidden="1" customWidth="1"/>
    <col min="23" max="23" width="1.625" style="469" hidden="1" customWidth="1"/>
    <col min="24" max="30" width="17.75390625" style="469" hidden="1" customWidth="1"/>
    <col min="31" max="31" width="23.125" style="469" hidden="1" customWidth="1"/>
    <col min="32" max="16384" width="9.125" style="469" customWidth="1"/>
  </cols>
  <sheetData>
    <row r="1" spans="1:9" ht="12.75">
      <c r="A1" s="465" t="s">
        <v>1385</v>
      </c>
      <c r="B1" s="465">
        <v>133</v>
      </c>
      <c r="I1" s="465"/>
    </row>
    <row r="2" spans="1:9" ht="12.75">
      <c r="A2" s="465" t="s">
        <v>1386</v>
      </c>
      <c r="B2" s="465" t="s">
        <v>986</v>
      </c>
      <c r="I2" s="465"/>
    </row>
    <row r="3" spans="1:9" ht="12.75">
      <c r="A3" s="465" t="s">
        <v>1387</v>
      </c>
      <c r="B3" s="465" t="s">
        <v>984</v>
      </c>
      <c r="I3" s="465"/>
    </row>
    <row r="4" spans="1:9" ht="15.75">
      <c r="A4" s="465" t="s">
        <v>1388</v>
      </c>
      <c r="B4" s="465" t="s">
        <v>223</v>
      </c>
      <c r="C4" s="471"/>
      <c r="I4" s="465"/>
    </row>
    <row r="5" spans="1:3" ht="31.5" customHeight="1">
      <c r="A5" s="465" t="s">
        <v>1389</v>
      </c>
      <c r="B5" s="643"/>
      <c r="C5" s="643"/>
    </row>
    <row r="6" spans="1:2" ht="12.75">
      <c r="A6" s="472"/>
      <c r="B6" s="473"/>
    </row>
    <row r="8" spans="2:9" ht="12.75">
      <c r="B8" s="465" t="s">
        <v>985</v>
      </c>
      <c r="I8" s="465"/>
    </row>
    <row r="9" ht="12.75">
      <c r="I9" s="465"/>
    </row>
    <row r="10" ht="12.75">
      <c r="I10" s="465"/>
    </row>
    <row r="11" spans="1:31" ht="18">
      <c r="A11" s="465" t="s">
        <v>1794</v>
      </c>
      <c r="I11" s="474"/>
      <c r="J11" s="474"/>
      <c r="K11" s="474"/>
      <c r="L11" s="475"/>
      <c r="M11" s="475"/>
      <c r="N11" s="475"/>
      <c r="O11" s="475"/>
      <c r="P11" s="595"/>
      <c r="Q11" s="476"/>
      <c r="R11" s="476"/>
      <c r="S11" s="476"/>
      <c r="T11" s="476"/>
      <c r="U11" s="476"/>
      <c r="V11" s="476"/>
      <c r="W11" s="476"/>
      <c r="X11" s="476"/>
      <c r="Y11" s="476"/>
      <c r="Z11" s="476"/>
      <c r="AA11" s="476"/>
      <c r="AB11" s="476"/>
      <c r="AC11" s="476"/>
      <c r="AD11" s="476"/>
      <c r="AE11" s="476"/>
    </row>
    <row r="12" spans="1:30" ht="15">
      <c r="A12" s="465">
        <v>1</v>
      </c>
      <c r="I12" s="237"/>
      <c r="J12" s="237"/>
      <c r="K12" s="238"/>
      <c r="L12" s="309"/>
      <c r="M12" s="309"/>
      <c r="N12" s="309"/>
      <c r="O12" s="309"/>
      <c r="P12" s="315"/>
      <c r="Q12" s="243">
        <f>(IF($E142&lt;&gt;0,$J$2,IF($I142&lt;&gt;0,$J$2,"")))</f>
      </c>
      <c r="R12" s="244"/>
      <c r="S12" s="309"/>
      <c r="T12" s="309"/>
      <c r="U12" s="315"/>
      <c r="V12" s="315"/>
      <c r="W12" s="315"/>
      <c r="X12" s="309"/>
      <c r="Y12" s="309"/>
      <c r="Z12" s="315"/>
      <c r="AA12" s="315"/>
      <c r="AB12" s="309"/>
      <c r="AC12" s="315"/>
      <c r="AD12" s="315"/>
    </row>
    <row r="13" spans="1:30" ht="15">
      <c r="A13" s="465">
        <v>2</v>
      </c>
      <c r="I13" s="237"/>
      <c r="J13" s="249"/>
      <c r="K13" s="250"/>
      <c r="L13" s="309"/>
      <c r="M13" s="309"/>
      <c r="N13" s="309"/>
      <c r="O13" s="309"/>
      <c r="P13" s="315"/>
      <c r="Q13" s="243">
        <f>(IF($E142&lt;&gt;0,$J$2,IF($I142&lt;&gt;0,$J$2,"")))</f>
      </c>
      <c r="R13" s="244"/>
      <c r="S13" s="309"/>
      <c r="T13" s="309"/>
      <c r="U13" s="315"/>
      <c r="V13" s="315"/>
      <c r="W13" s="315"/>
      <c r="X13" s="309"/>
      <c r="Y13" s="309"/>
      <c r="Z13" s="315"/>
      <c r="AA13" s="315"/>
      <c r="AB13" s="309"/>
      <c r="AC13" s="315"/>
      <c r="AD13" s="315"/>
    </row>
    <row r="14" spans="1:30" ht="37.5" customHeight="1">
      <c r="A14" s="465">
        <v>3</v>
      </c>
      <c r="I14" s="907">
        <f>$B$7</f>
        <v>0</v>
      </c>
      <c r="J14" s="908"/>
      <c r="K14" s="908"/>
      <c r="L14" s="309"/>
      <c r="M14" s="309"/>
      <c r="N14" s="309"/>
      <c r="O14" s="309"/>
      <c r="P14" s="315"/>
      <c r="Q14" s="243">
        <f>(IF($E142&lt;&gt;0,$J$2,IF($I142&lt;&gt;0,$J$2,"")))</f>
      </c>
      <c r="R14" s="244"/>
      <c r="S14" s="309"/>
      <c r="T14" s="309"/>
      <c r="U14" s="315"/>
      <c r="V14" s="315"/>
      <c r="W14" s="315"/>
      <c r="X14" s="309"/>
      <c r="Y14" s="309"/>
      <c r="Z14" s="315"/>
      <c r="AA14" s="315"/>
      <c r="AB14" s="309"/>
      <c r="AC14" s="315"/>
      <c r="AD14" s="315"/>
    </row>
    <row r="15" spans="1:30" ht="15">
      <c r="A15" s="465">
        <v>4</v>
      </c>
      <c r="I15" s="237"/>
      <c r="J15" s="249"/>
      <c r="K15" s="250"/>
      <c r="L15" s="310" t="s">
        <v>1064</v>
      </c>
      <c r="M15" s="310" t="s">
        <v>935</v>
      </c>
      <c r="N15" s="309"/>
      <c r="O15" s="309"/>
      <c r="P15" s="315"/>
      <c r="Q15" s="243">
        <f>(IF($E142&lt;&gt;0,$J$2,IF($I142&lt;&gt;0,$J$2,"")))</f>
      </c>
      <c r="R15" s="244"/>
      <c r="S15" s="309"/>
      <c r="T15" s="309"/>
      <c r="U15" s="315"/>
      <c r="V15" s="315"/>
      <c r="W15" s="315"/>
      <c r="X15" s="309"/>
      <c r="Y15" s="309"/>
      <c r="Z15" s="315"/>
      <c r="AA15" s="315"/>
      <c r="AB15" s="309"/>
      <c r="AC15" s="315"/>
      <c r="AD15" s="315"/>
    </row>
    <row r="16" spans="1:30" ht="18.75" customHeight="1">
      <c r="A16" s="465">
        <v>5</v>
      </c>
      <c r="I16" s="909">
        <f>$B$9</f>
        <v>0</v>
      </c>
      <c r="J16" s="908"/>
      <c r="K16" s="908"/>
      <c r="L16" s="311">
        <f>$E$9</f>
        <v>0</v>
      </c>
      <c r="M16" s="312">
        <f>$F$9</f>
        <v>0</v>
      </c>
      <c r="N16" s="309"/>
      <c r="O16" s="309"/>
      <c r="P16" s="315"/>
      <c r="Q16" s="243">
        <f>(IF($E142&lt;&gt;0,$J$2,IF($I142&lt;&gt;0,$J$2,"")))</f>
      </c>
      <c r="R16" s="244"/>
      <c r="S16" s="309"/>
      <c r="T16" s="309"/>
      <c r="U16" s="315"/>
      <c r="V16" s="315"/>
      <c r="W16" s="315"/>
      <c r="X16" s="309"/>
      <c r="Y16" s="309"/>
      <c r="Z16" s="315"/>
      <c r="AA16" s="315"/>
      <c r="AB16" s="309"/>
      <c r="AC16" s="315"/>
      <c r="AD16" s="315"/>
    </row>
    <row r="17" spans="1:30" ht="15">
      <c r="A17" s="465">
        <v>6</v>
      </c>
      <c r="I17" s="253">
        <f>$B$10</f>
        <v>0</v>
      </c>
      <c r="J17" s="237"/>
      <c r="K17" s="238"/>
      <c r="L17" s="309"/>
      <c r="M17" s="313">
        <f>$F$10</f>
        <v>0</v>
      </c>
      <c r="N17" s="309"/>
      <c r="O17" s="309"/>
      <c r="P17" s="315"/>
      <c r="Q17" s="243">
        <f>(IF($E142&lt;&gt;0,$J$2,IF($I142&lt;&gt;0,$J$2,"")))</f>
      </c>
      <c r="R17" s="244"/>
      <c r="S17" s="309"/>
      <c r="T17" s="309"/>
      <c r="U17" s="315"/>
      <c r="V17" s="315"/>
      <c r="W17" s="315"/>
      <c r="X17" s="309"/>
      <c r="Y17" s="309"/>
      <c r="Z17" s="315"/>
      <c r="AA17" s="315"/>
      <c r="AB17" s="309"/>
      <c r="AC17" s="315"/>
      <c r="AD17" s="315"/>
    </row>
    <row r="18" spans="1:30" ht="15.75" thickBot="1">
      <c r="A18" s="465">
        <v>7</v>
      </c>
      <c r="I18" s="253"/>
      <c r="J18" s="237"/>
      <c r="K18" s="238"/>
      <c r="L18" s="314"/>
      <c r="M18" s="309"/>
      <c r="N18" s="309"/>
      <c r="O18" s="309"/>
      <c r="P18" s="315"/>
      <c r="Q18" s="243">
        <f>(IF($E142&lt;&gt;0,$J$2,IF($I142&lt;&gt;0,$J$2,"")))</f>
      </c>
      <c r="R18" s="244"/>
      <c r="S18" s="309"/>
      <c r="T18" s="309"/>
      <c r="U18" s="315"/>
      <c r="V18" s="315"/>
      <c r="W18" s="315"/>
      <c r="X18" s="309"/>
      <c r="Y18" s="309"/>
      <c r="Z18" s="315"/>
      <c r="AA18" s="315"/>
      <c r="AB18" s="309"/>
      <c r="AC18" s="315"/>
      <c r="AD18" s="315"/>
    </row>
    <row r="19" spans="1:30" ht="18.75" customHeight="1" thickBot="1" thickTop="1">
      <c r="A19" s="465">
        <v>8</v>
      </c>
      <c r="I19" s="909">
        <f>$B$12</f>
        <v>0</v>
      </c>
      <c r="J19" s="908"/>
      <c r="K19" s="908"/>
      <c r="L19" s="309" t="s">
        <v>1065</v>
      </c>
      <c r="M19" s="316">
        <f>$F$12</f>
        <v>0</v>
      </c>
      <c r="N19" s="309"/>
      <c r="O19" s="309"/>
      <c r="P19" s="315"/>
      <c r="Q19" s="243">
        <f>(IF($E142&lt;&gt;0,$J$2,IF($I142&lt;&gt;0,$J$2,"")))</f>
      </c>
      <c r="R19" s="244"/>
      <c r="S19" s="309"/>
      <c r="T19" s="309"/>
      <c r="U19" s="315"/>
      <c r="V19" s="315"/>
      <c r="W19" s="315"/>
      <c r="X19" s="309"/>
      <c r="Y19" s="309"/>
      <c r="Z19" s="315"/>
      <c r="AA19" s="315"/>
      <c r="AB19" s="309"/>
      <c r="AC19" s="315"/>
      <c r="AD19" s="315"/>
    </row>
    <row r="20" spans="1:30" ht="16.5" thickBot="1" thickTop="1">
      <c r="A20" s="465">
        <v>9</v>
      </c>
      <c r="I20" s="253">
        <f>$B$13</f>
        <v>0</v>
      </c>
      <c r="J20" s="237"/>
      <c r="K20" s="238"/>
      <c r="L20" s="314" t="s">
        <v>1066</v>
      </c>
      <c r="M20" s="309"/>
      <c r="N20" s="309"/>
      <c r="O20" s="309"/>
      <c r="P20" s="315"/>
      <c r="Q20" s="243">
        <f>(IF($E142&lt;&gt;0,$J$2,IF($I142&lt;&gt;0,$J$2,"")))</f>
      </c>
      <c r="R20" s="244"/>
      <c r="S20" s="309"/>
      <c r="T20" s="309"/>
      <c r="U20" s="315"/>
      <c r="V20" s="315"/>
      <c r="W20" s="315"/>
      <c r="X20" s="309"/>
      <c r="Y20" s="309"/>
      <c r="Z20" s="315"/>
      <c r="AA20" s="315"/>
      <c r="AB20" s="309"/>
      <c r="AC20" s="315"/>
      <c r="AD20" s="315"/>
    </row>
    <row r="21" spans="1:30" ht="19.5" thickBot="1" thickTop="1">
      <c r="A21" s="465">
        <v>10</v>
      </c>
      <c r="I21" s="253"/>
      <c r="J21" s="237"/>
      <c r="K21" s="519">
        <f>$D$17</f>
        <v>0</v>
      </c>
      <c r="L21" s="316">
        <f>$E$17</f>
        <v>0</v>
      </c>
      <c r="M21" s="308"/>
      <c r="N21" s="308"/>
      <c r="O21" s="308"/>
      <c r="P21" s="449"/>
      <c r="Q21" s="243">
        <f>(IF($E142&lt;&gt;0,$J$2,IF($I142&lt;&gt;0,$J$2,"")))</f>
      </c>
      <c r="R21" s="244"/>
      <c r="S21" s="309"/>
      <c r="T21" s="309"/>
      <c r="U21" s="315"/>
      <c r="V21" s="315"/>
      <c r="W21" s="315"/>
      <c r="X21" s="309"/>
      <c r="Y21" s="309"/>
      <c r="Z21" s="315"/>
      <c r="AA21" s="315"/>
      <c r="AB21" s="309"/>
      <c r="AC21" s="315"/>
      <c r="AD21" s="315"/>
    </row>
    <row r="22" spans="1:30" ht="17.25" thickBot="1" thickTop="1">
      <c r="A22" s="465">
        <v>11</v>
      </c>
      <c r="I22" s="237"/>
      <c r="J22" s="249"/>
      <c r="K22" s="250"/>
      <c r="L22" s="309"/>
      <c r="M22" s="314"/>
      <c r="N22" s="314"/>
      <c r="O22" s="314"/>
      <c r="P22" s="318" t="s">
        <v>1067</v>
      </c>
      <c r="Q22" s="243">
        <f>(IF($E142&lt;&gt;0,$J$2,IF($I142&lt;&gt;0,$J$2,"")))</f>
      </c>
      <c r="R22" s="244"/>
      <c r="S22" s="317" t="s">
        <v>291</v>
      </c>
      <c r="T22" s="309"/>
      <c r="U22" s="315"/>
      <c r="V22" s="318" t="s">
        <v>1067</v>
      </c>
      <c r="W22" s="315"/>
      <c r="X22" s="317" t="s">
        <v>292</v>
      </c>
      <c r="Y22" s="309"/>
      <c r="Z22" s="315"/>
      <c r="AA22" s="318" t="s">
        <v>1067</v>
      </c>
      <c r="AB22" s="309"/>
      <c r="AC22" s="315"/>
      <c r="AD22" s="318" t="s">
        <v>1067</v>
      </c>
    </row>
    <row r="23" spans="1:31" ht="18.75" thickBot="1">
      <c r="A23" s="465">
        <v>12</v>
      </c>
      <c r="I23" s="761"/>
      <c r="J23" s="463"/>
      <c r="K23" s="752" t="s">
        <v>1390</v>
      </c>
      <c r="L23" s="833" t="s">
        <v>221</v>
      </c>
      <c r="M23" s="901" t="s">
        <v>1069</v>
      </c>
      <c r="N23" s="902"/>
      <c r="O23" s="903"/>
      <c r="P23" s="904"/>
      <c r="Q23" s="243">
        <f>(IF($E142&lt;&gt;0,$J$2,IF($I142&lt;&gt;0,$J$2,"")))</f>
      </c>
      <c r="R23" s="244"/>
      <c r="S23" s="962" t="s">
        <v>1787</v>
      </c>
      <c r="T23" s="962" t="s">
        <v>1788</v>
      </c>
      <c r="U23" s="960" t="s">
        <v>1789</v>
      </c>
      <c r="V23" s="960" t="s">
        <v>293</v>
      </c>
      <c r="W23" s="244"/>
      <c r="X23" s="960" t="s">
        <v>1790</v>
      </c>
      <c r="Y23" s="960" t="s">
        <v>1791</v>
      </c>
      <c r="Z23" s="960" t="s">
        <v>1817</v>
      </c>
      <c r="AA23" s="960" t="s">
        <v>294</v>
      </c>
      <c r="AB23" s="477" t="s">
        <v>295</v>
      </c>
      <c r="AC23" s="478"/>
      <c r="AD23" s="479"/>
      <c r="AE23" s="326"/>
    </row>
    <row r="24" spans="1:31" ht="58.5" customHeight="1" thickBot="1">
      <c r="A24" s="465">
        <v>13</v>
      </c>
      <c r="I24" s="204" t="s">
        <v>140</v>
      </c>
      <c r="J24" s="205" t="s">
        <v>1070</v>
      </c>
      <c r="K24" s="762" t="s">
        <v>1391</v>
      </c>
      <c r="L24" s="839">
        <v>2014</v>
      </c>
      <c r="M24" s="834" t="s">
        <v>1819</v>
      </c>
      <c r="N24" s="834" t="s">
        <v>1820</v>
      </c>
      <c r="O24" s="834" t="s">
        <v>1818</v>
      </c>
      <c r="P24" s="840" t="s">
        <v>1384</v>
      </c>
      <c r="Q24" s="243">
        <f>(IF($E142&lt;&gt;0,$J$2,IF($I142&lt;&gt;0,$J$2,"")))</f>
      </c>
      <c r="R24" s="244"/>
      <c r="S24" s="974"/>
      <c r="T24" s="975"/>
      <c r="U24" s="974"/>
      <c r="V24" s="975"/>
      <c r="W24" s="244"/>
      <c r="X24" s="976"/>
      <c r="Y24" s="976"/>
      <c r="Z24" s="976"/>
      <c r="AA24" s="976"/>
      <c r="AB24" s="480">
        <v>2014</v>
      </c>
      <c r="AC24" s="480">
        <v>2015</v>
      </c>
      <c r="AD24" s="480" t="s">
        <v>521</v>
      </c>
      <c r="AE24" s="481" t="s">
        <v>296</v>
      </c>
    </row>
    <row r="25" spans="1:31" ht="18.75" thickBot="1">
      <c r="A25" s="465">
        <v>14</v>
      </c>
      <c r="I25" s="753"/>
      <c r="J25" s="463"/>
      <c r="K25" s="330" t="s">
        <v>1584</v>
      </c>
      <c r="L25" s="331" t="s">
        <v>297</v>
      </c>
      <c r="M25" s="331" t="s">
        <v>298</v>
      </c>
      <c r="N25" s="331" t="s">
        <v>1398</v>
      </c>
      <c r="O25" s="331" t="s">
        <v>1399</v>
      </c>
      <c r="P25" s="596" t="s">
        <v>1357</v>
      </c>
      <c r="Q25" s="243">
        <f>(IF($E142&lt;&gt;0,$J$2,IF($I142&lt;&gt;0,$J$2,"")))</f>
      </c>
      <c r="R25" s="244"/>
      <c r="S25" s="332" t="s">
        <v>299</v>
      </c>
      <c r="T25" s="332" t="s">
        <v>300</v>
      </c>
      <c r="U25" s="333" t="s">
        <v>301</v>
      </c>
      <c r="V25" s="333" t="s">
        <v>302</v>
      </c>
      <c r="W25" s="244"/>
      <c r="X25" s="751" t="s">
        <v>303</v>
      </c>
      <c r="Y25" s="751" t="s">
        <v>304</v>
      </c>
      <c r="Z25" s="751" t="s">
        <v>305</v>
      </c>
      <c r="AA25" s="751" t="s">
        <v>306</v>
      </c>
      <c r="AB25" s="751" t="s">
        <v>1354</v>
      </c>
      <c r="AC25" s="751" t="s">
        <v>1355</v>
      </c>
      <c r="AD25" s="751" t="s">
        <v>1356</v>
      </c>
      <c r="AE25" s="482" t="s">
        <v>1357</v>
      </c>
    </row>
    <row r="26" spans="1:31" ht="50.25" customHeight="1" thickBot="1">
      <c r="A26" s="465">
        <v>15</v>
      </c>
      <c r="I26" s="261"/>
      <c r="J26" s="431"/>
      <c r="K26" s="431"/>
      <c r="L26" s="431"/>
      <c r="M26" s="431"/>
      <c r="N26" s="431"/>
      <c r="O26" s="431"/>
      <c r="P26" s="338"/>
      <c r="Q26" s="243">
        <f>(IF($E142&lt;&gt;0,$J$2,IF($I142&lt;&gt;0,$J$2,"")))</f>
      </c>
      <c r="R26" s="244"/>
      <c r="S26" s="483" t="s">
        <v>1358</v>
      </c>
      <c r="T26" s="483" t="s">
        <v>1358</v>
      </c>
      <c r="U26" s="483" t="s">
        <v>1359</v>
      </c>
      <c r="V26" s="483" t="s">
        <v>1360</v>
      </c>
      <c r="W26" s="244"/>
      <c r="X26" s="483" t="s">
        <v>1358</v>
      </c>
      <c r="Y26" s="483" t="s">
        <v>1358</v>
      </c>
      <c r="Z26" s="483" t="s">
        <v>1392</v>
      </c>
      <c r="AA26" s="483" t="s">
        <v>1362</v>
      </c>
      <c r="AB26" s="483" t="s">
        <v>1358</v>
      </c>
      <c r="AC26" s="483" t="s">
        <v>1358</v>
      </c>
      <c r="AD26" s="483" t="s">
        <v>1358</v>
      </c>
      <c r="AE26" s="341" t="s">
        <v>1363</v>
      </c>
    </row>
    <row r="27" spans="1:31" ht="18.75" thickBot="1">
      <c r="A27" s="465">
        <v>16</v>
      </c>
      <c r="I27" s="761"/>
      <c r="J27" s="763">
        <f>VLOOKUP(K28,EBK_DEIN2,2,FALSE)</f>
        <v>0</v>
      </c>
      <c r="K27" s="752" t="s">
        <v>1795</v>
      </c>
      <c r="L27" s="431"/>
      <c r="M27" s="431"/>
      <c r="N27" s="431"/>
      <c r="O27" s="431"/>
      <c r="P27" s="338"/>
      <c r="Q27" s="243">
        <f>(IF($E142&lt;&gt;0,$J$2,IF($I142&lt;&gt;0,$J$2,"")))</f>
      </c>
      <c r="R27" s="244"/>
      <c r="S27" s="484"/>
      <c r="T27" s="484"/>
      <c r="U27" s="388"/>
      <c r="V27" s="485"/>
      <c r="W27" s="244"/>
      <c r="X27" s="484"/>
      <c r="Y27" s="484"/>
      <c r="Z27" s="388"/>
      <c r="AA27" s="485"/>
      <c r="AB27" s="484"/>
      <c r="AC27" s="388"/>
      <c r="AD27" s="485"/>
      <c r="AE27" s="486"/>
    </row>
    <row r="28" spans="1:31" ht="18">
      <c r="A28" s="465">
        <v>17</v>
      </c>
      <c r="I28" s="487"/>
      <c r="J28" s="264"/>
      <c r="K28" s="642" t="s">
        <v>913</v>
      </c>
      <c r="L28" s="431"/>
      <c r="M28" s="431"/>
      <c r="N28" s="431"/>
      <c r="O28" s="431"/>
      <c r="P28" s="338"/>
      <c r="Q28" s="243">
        <f>(IF($E142&lt;&gt;0,$J$2,IF($I142&lt;&gt;0,$J$2,"")))</f>
      </c>
      <c r="R28" s="244"/>
      <c r="S28" s="484"/>
      <c r="T28" s="484"/>
      <c r="U28" s="388"/>
      <c r="V28" s="488">
        <f>SUMIF(V31:V32,"&lt;0")+SUMIF(V34:V38,"&lt;0")+SUMIF(V40:V45,"&lt;0")+SUMIF(V47:V63,"&lt;0")+SUMIF(V69:V73,"&lt;0")+SUMIF(V75:V80,"&lt;0")+SUMIF(V82:V87,"&lt;0")+SUMIF(V95:V96,"&lt;0")+SUMIF(V99:V104,"&lt;0")+SUMIF(V106:V111,"&lt;0")+SUMIF(V115,"&lt;0")+SUMIF(V117:V123,"&lt;0")+SUMIF(V125:V127,"&lt;0")+SUMIF(V129:V132,"&lt;0")+SUMIF(V134:V135,"&lt;0")+SUMIF(V138,"&lt;0")</f>
        <v>0</v>
      </c>
      <c r="W28" s="244"/>
      <c r="X28" s="484"/>
      <c r="Y28" s="484"/>
      <c r="Z28" s="388"/>
      <c r="AA28" s="488">
        <f>SUMIF(AA31:AA32,"&lt;0")+SUMIF(AA34:AA38,"&lt;0")+SUMIF(AA40:AA45,"&lt;0")+SUMIF(AA47:AA63,"&lt;0")+SUMIF(AA69:AA73,"&lt;0")+SUMIF(AA75:AA80,"&lt;0")+SUMIF(AA82:AA87,"&lt;0")+SUMIF(AA95:AA96,"&lt;0")+SUMIF(AA99:AA104,"&lt;0")+SUMIF(AA106:AA111,"&lt;0")+SUMIF(AA115,"&lt;0")+SUMIF(AA117:AA123,"&lt;0")+SUMIF(AA125:AA127,"&lt;0")+SUMIF(AA129:AA132,"&lt;0")+SUMIF(AA134:AA135,"&lt;0")+SUMIF(AA138,"&lt;0")</f>
        <v>0</v>
      </c>
      <c r="AB28" s="484"/>
      <c r="AC28" s="388"/>
      <c r="AD28" s="485"/>
      <c r="AE28" s="343"/>
    </row>
    <row r="29" spans="1:31" ht="18.75" thickBot="1">
      <c r="A29" s="465">
        <v>18</v>
      </c>
      <c r="I29" s="401"/>
      <c r="J29" s="264"/>
      <c r="K29" s="327" t="s">
        <v>1393</v>
      </c>
      <c r="L29" s="431"/>
      <c r="M29" s="431"/>
      <c r="N29" s="431"/>
      <c r="O29" s="431"/>
      <c r="P29" s="338"/>
      <c r="Q29" s="243">
        <f>(IF($E142&lt;&gt;0,$J$2,IF($I142&lt;&gt;0,$J$2,"")))</f>
      </c>
      <c r="R29" s="244"/>
      <c r="S29" s="484"/>
      <c r="T29" s="484"/>
      <c r="U29" s="388"/>
      <c r="V29" s="485"/>
      <c r="W29" s="244"/>
      <c r="X29" s="484"/>
      <c r="Y29" s="484"/>
      <c r="Z29" s="388"/>
      <c r="AA29" s="485"/>
      <c r="AB29" s="484"/>
      <c r="AC29" s="388"/>
      <c r="AD29" s="485"/>
      <c r="AE29" s="345"/>
    </row>
    <row r="30" spans="1:31" ht="35.25" customHeight="1" thickBot="1">
      <c r="A30" s="465">
        <v>19</v>
      </c>
      <c r="I30" s="167">
        <v>100</v>
      </c>
      <c r="J30" s="970" t="s">
        <v>1586</v>
      </c>
      <c r="K30" s="934"/>
      <c r="L30" s="558">
        <f>SUM(L31:L32)</f>
        <v>0</v>
      </c>
      <c r="M30" s="575">
        <f>SUM(M31:M32)</f>
        <v>0</v>
      </c>
      <c r="N30" s="489">
        <f>SUM(N31:N32)</f>
        <v>0</v>
      </c>
      <c r="O30" s="489">
        <f>SUM(O31:O32)</f>
        <v>0</v>
      </c>
      <c r="P30" s="489">
        <f>SUM(P31:P32)</f>
        <v>0</v>
      </c>
      <c r="Q30" s="270">
        <f aca="true" t="shared" si="0" ref="Q30:Q61">(IF($E30&lt;&gt;0,$J$2,IF($I30&lt;&gt;0,$J$2,"")))</f>
        <v>0</v>
      </c>
      <c r="R30" s="271"/>
      <c r="S30" s="346">
        <f>SUM(S31:S32)</f>
        <v>0</v>
      </c>
      <c r="T30" s="347">
        <f>SUM(T31:T32)</f>
        <v>0</v>
      </c>
      <c r="U30" s="490">
        <f>SUM(U31:U32)</f>
        <v>0</v>
      </c>
      <c r="V30" s="491">
        <f>SUM(V31:V32)</f>
        <v>0</v>
      </c>
      <c r="W30" s="271"/>
      <c r="X30" s="348"/>
      <c r="Y30" s="492"/>
      <c r="Z30" s="493"/>
      <c r="AA30" s="492"/>
      <c r="AB30" s="492"/>
      <c r="AC30" s="492"/>
      <c r="AD30" s="494"/>
      <c r="AE30" s="349">
        <f>AA30-AB30-AC30-AD30</f>
        <v>0</v>
      </c>
    </row>
    <row r="31" spans="1:31" ht="32.25" thickBot="1">
      <c r="A31" s="465">
        <v>20</v>
      </c>
      <c r="I31" s="144"/>
      <c r="J31" s="148">
        <v>101</v>
      </c>
      <c r="K31" s="141" t="s">
        <v>1587</v>
      </c>
      <c r="L31" s="528"/>
      <c r="M31" s="531"/>
      <c r="N31" s="272"/>
      <c r="O31" s="272"/>
      <c r="P31" s="587">
        <f>M31+N31+O31</f>
        <v>0</v>
      </c>
      <c r="Q31" s="270">
        <f t="shared" si="0"/>
      </c>
      <c r="R31" s="271"/>
      <c r="S31" s="495"/>
      <c r="T31" s="281"/>
      <c r="U31" s="351">
        <f>P31</f>
        <v>0</v>
      </c>
      <c r="V31" s="496">
        <f>S31+T31-U31</f>
        <v>0</v>
      </c>
      <c r="W31" s="271"/>
      <c r="X31" s="352"/>
      <c r="Y31" s="357"/>
      <c r="Z31" s="357"/>
      <c r="AA31" s="357"/>
      <c r="AB31" s="357"/>
      <c r="AC31" s="357"/>
      <c r="AD31" s="497"/>
      <c r="AE31" s="349">
        <f aca="true" t="shared" si="1" ref="AE31:AE92">AA31-AB31-AC31-AD31</f>
        <v>0</v>
      </c>
    </row>
    <row r="32" spans="1:31" ht="32.25" thickBot="1">
      <c r="A32" s="465">
        <v>21</v>
      </c>
      <c r="I32" s="144"/>
      <c r="J32" s="140">
        <v>102</v>
      </c>
      <c r="K32" s="142" t="s">
        <v>1588</v>
      </c>
      <c r="L32" s="528"/>
      <c r="M32" s="531"/>
      <c r="N32" s="272"/>
      <c r="O32" s="272"/>
      <c r="P32" s="587">
        <f>M32+N32+O32</f>
        <v>0</v>
      </c>
      <c r="Q32" s="270">
        <f t="shared" si="0"/>
      </c>
      <c r="R32" s="271"/>
      <c r="S32" s="495"/>
      <c r="T32" s="281"/>
      <c r="U32" s="351">
        <f>P32</f>
        <v>0</v>
      </c>
      <c r="V32" s="496">
        <f aca="true" t="shared" si="2" ref="V32:V73">S32+T32-U32</f>
        <v>0</v>
      </c>
      <c r="W32" s="271"/>
      <c r="X32" s="352"/>
      <c r="Y32" s="357"/>
      <c r="Z32" s="357"/>
      <c r="AA32" s="357"/>
      <c r="AB32" s="357"/>
      <c r="AC32" s="357"/>
      <c r="AD32" s="497"/>
      <c r="AE32" s="349">
        <f t="shared" si="1"/>
        <v>0</v>
      </c>
    </row>
    <row r="33" spans="1:31" ht="18.75" thickBot="1">
      <c r="A33" s="465">
        <v>22</v>
      </c>
      <c r="I33" s="143">
        <v>200</v>
      </c>
      <c r="J33" s="910" t="s">
        <v>1589</v>
      </c>
      <c r="K33" s="910"/>
      <c r="L33" s="532">
        <f>SUM(L34:L38)</f>
        <v>0</v>
      </c>
      <c r="M33" s="353">
        <f>SUM(M34:M38)</f>
        <v>0</v>
      </c>
      <c r="N33" s="279">
        <f>SUM(N34:N38)</f>
        <v>0</v>
      </c>
      <c r="O33" s="279">
        <f>SUM(O34:O38)</f>
        <v>0</v>
      </c>
      <c r="P33" s="279">
        <f>SUM(P34:P38)</f>
        <v>0</v>
      </c>
      <c r="Q33" s="270">
        <f t="shared" si="0"/>
        <v>0</v>
      </c>
      <c r="R33" s="271"/>
      <c r="S33" s="354">
        <f>SUM(S34:S38)</f>
        <v>0</v>
      </c>
      <c r="T33" s="355">
        <f>SUM(T34:T38)</f>
        <v>0</v>
      </c>
      <c r="U33" s="498">
        <f>SUM(U34:U38)</f>
        <v>0</v>
      </c>
      <c r="V33" s="499">
        <f>SUM(V34:V38)</f>
        <v>0</v>
      </c>
      <c r="W33" s="271"/>
      <c r="X33" s="356"/>
      <c r="Y33" s="367"/>
      <c r="Z33" s="367"/>
      <c r="AA33" s="367"/>
      <c r="AB33" s="367"/>
      <c r="AC33" s="367"/>
      <c r="AD33" s="500"/>
      <c r="AE33" s="349">
        <f t="shared" si="1"/>
        <v>0</v>
      </c>
    </row>
    <row r="34" spans="1:31" ht="18.75" thickBot="1">
      <c r="A34" s="465">
        <v>23</v>
      </c>
      <c r="I34" s="147"/>
      <c r="J34" s="148">
        <v>201</v>
      </c>
      <c r="K34" s="141" t="s">
        <v>1590</v>
      </c>
      <c r="L34" s="528"/>
      <c r="M34" s="531"/>
      <c r="N34" s="272"/>
      <c r="O34" s="272"/>
      <c r="P34" s="587">
        <f>M34+N34+O34</f>
        <v>0</v>
      </c>
      <c r="Q34" s="270">
        <f t="shared" si="0"/>
      </c>
      <c r="R34" s="271"/>
      <c r="S34" s="495"/>
      <c r="T34" s="281"/>
      <c r="U34" s="351">
        <f>P34</f>
        <v>0</v>
      </c>
      <c r="V34" s="496">
        <f t="shared" si="2"/>
        <v>0</v>
      </c>
      <c r="W34" s="271"/>
      <c r="X34" s="352"/>
      <c r="Y34" s="357"/>
      <c r="Z34" s="357"/>
      <c r="AA34" s="357"/>
      <c r="AB34" s="357"/>
      <c r="AC34" s="357"/>
      <c r="AD34" s="497"/>
      <c r="AE34" s="349">
        <f t="shared" si="1"/>
        <v>0</v>
      </c>
    </row>
    <row r="35" spans="1:31" ht="18.75" thickBot="1">
      <c r="A35" s="465">
        <v>24</v>
      </c>
      <c r="I35" s="139"/>
      <c r="J35" s="140">
        <v>202</v>
      </c>
      <c r="K35" s="149" t="s">
        <v>1591</v>
      </c>
      <c r="L35" s="528"/>
      <c r="M35" s="531"/>
      <c r="N35" s="272"/>
      <c r="O35" s="272"/>
      <c r="P35" s="587">
        <f>M35+N35+O35</f>
        <v>0</v>
      </c>
      <c r="Q35" s="270">
        <f t="shared" si="0"/>
      </c>
      <c r="R35" s="271"/>
      <c r="S35" s="495"/>
      <c r="T35" s="281"/>
      <c r="U35" s="351">
        <f>P35</f>
        <v>0</v>
      </c>
      <c r="V35" s="496">
        <f t="shared" si="2"/>
        <v>0</v>
      </c>
      <c r="W35" s="271"/>
      <c r="X35" s="352"/>
      <c r="Y35" s="357"/>
      <c r="Z35" s="357"/>
      <c r="AA35" s="357"/>
      <c r="AB35" s="357"/>
      <c r="AC35" s="357"/>
      <c r="AD35" s="497"/>
      <c r="AE35" s="349">
        <f t="shared" si="1"/>
        <v>0</v>
      </c>
    </row>
    <row r="36" spans="1:31" ht="32.25" thickBot="1">
      <c r="A36" s="465">
        <v>25</v>
      </c>
      <c r="I36" s="157"/>
      <c r="J36" s="140">
        <v>205</v>
      </c>
      <c r="K36" s="149" t="s">
        <v>1217</v>
      </c>
      <c r="L36" s="528"/>
      <c r="M36" s="531"/>
      <c r="N36" s="272"/>
      <c r="O36" s="272"/>
      <c r="P36" s="587">
        <f>M36+N36+O36</f>
        <v>0</v>
      </c>
      <c r="Q36" s="270">
        <f t="shared" si="0"/>
      </c>
      <c r="R36" s="271"/>
      <c r="S36" s="495"/>
      <c r="T36" s="281"/>
      <c r="U36" s="351">
        <f>P36</f>
        <v>0</v>
      </c>
      <c r="V36" s="496">
        <f t="shared" si="2"/>
        <v>0</v>
      </c>
      <c r="W36" s="271"/>
      <c r="X36" s="352"/>
      <c r="Y36" s="357"/>
      <c r="Z36" s="357"/>
      <c r="AA36" s="357"/>
      <c r="AB36" s="357"/>
      <c r="AC36" s="357"/>
      <c r="AD36" s="497"/>
      <c r="AE36" s="349">
        <f t="shared" si="1"/>
        <v>0</v>
      </c>
    </row>
    <row r="37" spans="1:31" ht="32.25" thickBot="1">
      <c r="A37" s="465">
        <v>26</v>
      </c>
      <c r="I37" s="157"/>
      <c r="J37" s="140">
        <v>208</v>
      </c>
      <c r="K37" s="168" t="s">
        <v>1218</v>
      </c>
      <c r="L37" s="528"/>
      <c r="M37" s="531"/>
      <c r="N37" s="272"/>
      <c r="O37" s="272"/>
      <c r="P37" s="587">
        <f>M37+N37+O37</f>
        <v>0</v>
      </c>
      <c r="Q37" s="270">
        <f t="shared" si="0"/>
      </c>
      <c r="R37" s="271"/>
      <c r="S37" s="495"/>
      <c r="T37" s="281"/>
      <c r="U37" s="351">
        <f>P37</f>
        <v>0</v>
      </c>
      <c r="V37" s="496">
        <f t="shared" si="2"/>
        <v>0</v>
      </c>
      <c r="W37" s="271"/>
      <c r="X37" s="352"/>
      <c r="Y37" s="357"/>
      <c r="Z37" s="357"/>
      <c r="AA37" s="357"/>
      <c r="AB37" s="357"/>
      <c r="AC37" s="357"/>
      <c r="AD37" s="497"/>
      <c r="AE37" s="349">
        <f t="shared" si="1"/>
        <v>0</v>
      </c>
    </row>
    <row r="38" spans="1:31" ht="18.75" thickBot="1">
      <c r="A38" s="465">
        <v>27</v>
      </c>
      <c r="I38" s="147"/>
      <c r="J38" s="146">
        <v>209</v>
      </c>
      <c r="K38" s="152" t="s">
        <v>1219</v>
      </c>
      <c r="L38" s="528"/>
      <c r="M38" s="531"/>
      <c r="N38" s="272"/>
      <c r="O38" s="272"/>
      <c r="P38" s="587">
        <f>M38+N38+O38</f>
        <v>0</v>
      </c>
      <c r="Q38" s="270">
        <f t="shared" si="0"/>
      </c>
      <c r="R38" s="271"/>
      <c r="S38" s="495"/>
      <c r="T38" s="281"/>
      <c r="U38" s="351">
        <f>P38</f>
        <v>0</v>
      </c>
      <c r="V38" s="496">
        <f t="shared" si="2"/>
        <v>0</v>
      </c>
      <c r="W38" s="271"/>
      <c r="X38" s="352"/>
      <c r="Y38" s="357"/>
      <c r="Z38" s="357"/>
      <c r="AA38" s="357"/>
      <c r="AB38" s="357"/>
      <c r="AC38" s="357"/>
      <c r="AD38" s="497"/>
      <c r="AE38" s="349">
        <f t="shared" si="1"/>
        <v>0</v>
      </c>
    </row>
    <row r="39" spans="1:31" ht="18.75" thickBot="1">
      <c r="A39" s="465">
        <v>28</v>
      </c>
      <c r="I39" s="143">
        <v>500</v>
      </c>
      <c r="J39" s="937" t="s">
        <v>415</v>
      </c>
      <c r="K39" s="937"/>
      <c r="L39" s="532">
        <f>SUM(L40:L44)</f>
        <v>0</v>
      </c>
      <c r="M39" s="353">
        <f>SUM(M40:M44)</f>
        <v>0</v>
      </c>
      <c r="N39" s="279">
        <f>SUM(N40:N44)</f>
        <v>0</v>
      </c>
      <c r="O39" s="279">
        <f>SUM(O40:O44)</f>
        <v>0</v>
      </c>
      <c r="P39" s="279">
        <f>SUM(P40:P44)</f>
        <v>0</v>
      </c>
      <c r="Q39" s="270">
        <f t="shared" si="0"/>
        <v>0</v>
      </c>
      <c r="R39" s="271"/>
      <c r="S39" s="354">
        <f>SUM(S40:S44)</f>
        <v>0</v>
      </c>
      <c r="T39" s="355">
        <f>SUM(T40:T44)</f>
        <v>0</v>
      </c>
      <c r="U39" s="498">
        <f>SUM(U40:U44)</f>
        <v>0</v>
      </c>
      <c r="V39" s="499">
        <f>SUM(V40:V44)</f>
        <v>0</v>
      </c>
      <c r="W39" s="271"/>
      <c r="X39" s="356"/>
      <c r="Y39" s="367"/>
      <c r="Z39" s="357"/>
      <c r="AA39" s="367"/>
      <c r="AB39" s="367"/>
      <c r="AC39" s="367"/>
      <c r="AD39" s="500"/>
      <c r="AE39" s="349">
        <f t="shared" si="1"/>
        <v>0</v>
      </c>
    </row>
    <row r="40" spans="1:31" ht="32.25" thickBot="1">
      <c r="A40" s="465">
        <v>29</v>
      </c>
      <c r="I40" s="147"/>
      <c r="J40" s="169">
        <v>551</v>
      </c>
      <c r="K40" s="543" t="s">
        <v>416</v>
      </c>
      <c r="L40" s="528"/>
      <c r="M40" s="531"/>
      <c r="N40" s="272"/>
      <c r="O40" s="272"/>
      <c r="P40" s="587">
        <f aca="true" t="shared" si="3" ref="P40:P45">M40+N40+O40</f>
        <v>0</v>
      </c>
      <c r="Q40" s="270">
        <f t="shared" si="0"/>
      </c>
      <c r="R40" s="271"/>
      <c r="S40" s="495"/>
      <c r="T40" s="281"/>
      <c r="U40" s="351">
        <f aca="true" t="shared" si="4" ref="U40:U45">P40</f>
        <v>0</v>
      </c>
      <c r="V40" s="496">
        <f t="shared" si="2"/>
        <v>0</v>
      </c>
      <c r="W40" s="271"/>
      <c r="X40" s="352"/>
      <c r="Y40" s="357"/>
      <c r="Z40" s="357"/>
      <c r="AA40" s="357"/>
      <c r="AB40" s="357"/>
      <c r="AC40" s="357"/>
      <c r="AD40" s="497"/>
      <c r="AE40" s="349">
        <f t="shared" si="1"/>
        <v>0</v>
      </c>
    </row>
    <row r="41" spans="1:31" ht="32.25" thickBot="1">
      <c r="A41" s="465">
        <v>30</v>
      </c>
      <c r="I41" s="147"/>
      <c r="J41" s="170">
        <f>J40+1</f>
        <v>552</v>
      </c>
      <c r="K41" s="544" t="s">
        <v>417</v>
      </c>
      <c r="L41" s="528"/>
      <c r="M41" s="531"/>
      <c r="N41" s="272"/>
      <c r="O41" s="272"/>
      <c r="P41" s="587">
        <f t="shared" si="3"/>
        <v>0</v>
      </c>
      <c r="Q41" s="270">
        <f t="shared" si="0"/>
      </c>
      <c r="R41" s="271"/>
      <c r="S41" s="495"/>
      <c r="T41" s="281"/>
      <c r="U41" s="351">
        <f t="shared" si="4"/>
        <v>0</v>
      </c>
      <c r="V41" s="496">
        <f t="shared" si="2"/>
        <v>0</v>
      </c>
      <c r="W41" s="271"/>
      <c r="X41" s="352"/>
      <c r="Y41" s="357"/>
      <c r="Z41" s="357"/>
      <c r="AA41" s="357"/>
      <c r="AB41" s="357"/>
      <c r="AC41" s="357"/>
      <c r="AD41" s="497"/>
      <c r="AE41" s="349">
        <f t="shared" si="1"/>
        <v>0</v>
      </c>
    </row>
    <row r="42" spans="1:31" ht="18.75" customHeight="1" thickBot="1">
      <c r="A42" s="465">
        <v>31</v>
      </c>
      <c r="I42" s="147"/>
      <c r="J42" s="170">
        <v>560</v>
      </c>
      <c r="K42" s="545" t="s">
        <v>418</v>
      </c>
      <c r="L42" s="528"/>
      <c r="M42" s="531"/>
      <c r="N42" s="272"/>
      <c r="O42" s="272"/>
      <c r="P42" s="587">
        <f t="shared" si="3"/>
        <v>0</v>
      </c>
      <c r="Q42" s="270">
        <f t="shared" si="0"/>
      </c>
      <c r="R42" s="271"/>
      <c r="S42" s="495"/>
      <c r="T42" s="281"/>
      <c r="U42" s="351">
        <f t="shared" si="4"/>
        <v>0</v>
      </c>
      <c r="V42" s="496">
        <f t="shared" si="2"/>
        <v>0</v>
      </c>
      <c r="W42" s="271"/>
      <c r="X42" s="352"/>
      <c r="Y42" s="357"/>
      <c r="Z42" s="357"/>
      <c r="AA42" s="357"/>
      <c r="AB42" s="357"/>
      <c r="AC42" s="357"/>
      <c r="AD42" s="497"/>
      <c r="AE42" s="349">
        <f t="shared" si="1"/>
        <v>0</v>
      </c>
    </row>
    <row r="43" spans="1:31" ht="18.75" customHeight="1" thickBot="1">
      <c r="A43" s="465">
        <v>32</v>
      </c>
      <c r="I43" s="147"/>
      <c r="J43" s="170">
        <v>580</v>
      </c>
      <c r="K43" s="544" t="s">
        <v>419</v>
      </c>
      <c r="L43" s="528"/>
      <c r="M43" s="531"/>
      <c r="N43" s="272"/>
      <c r="O43" s="272"/>
      <c r="P43" s="587">
        <f t="shared" si="3"/>
        <v>0</v>
      </c>
      <c r="Q43" s="270">
        <f t="shared" si="0"/>
      </c>
      <c r="R43" s="271"/>
      <c r="S43" s="495"/>
      <c r="T43" s="281"/>
      <c r="U43" s="351">
        <f t="shared" si="4"/>
        <v>0</v>
      </c>
      <c r="V43" s="496">
        <f t="shared" si="2"/>
        <v>0</v>
      </c>
      <c r="W43" s="271"/>
      <c r="X43" s="352"/>
      <c r="Y43" s="357"/>
      <c r="Z43" s="357"/>
      <c r="AA43" s="357"/>
      <c r="AB43" s="357"/>
      <c r="AC43" s="357"/>
      <c r="AD43" s="497"/>
      <c r="AE43" s="349">
        <f t="shared" si="1"/>
        <v>0</v>
      </c>
    </row>
    <row r="44" spans="1:31" ht="32.25" thickBot="1">
      <c r="A44" s="465">
        <v>33</v>
      </c>
      <c r="I44" s="147"/>
      <c r="J44" s="171">
        <v>590</v>
      </c>
      <c r="K44" s="546" t="s">
        <v>420</v>
      </c>
      <c r="L44" s="528"/>
      <c r="M44" s="531"/>
      <c r="N44" s="272"/>
      <c r="O44" s="272"/>
      <c r="P44" s="587">
        <f t="shared" si="3"/>
        <v>0</v>
      </c>
      <c r="Q44" s="270">
        <f t="shared" si="0"/>
      </c>
      <c r="R44" s="271"/>
      <c r="S44" s="495"/>
      <c r="T44" s="281"/>
      <c r="U44" s="351">
        <f t="shared" si="4"/>
        <v>0</v>
      </c>
      <c r="V44" s="496">
        <f t="shared" si="2"/>
        <v>0</v>
      </c>
      <c r="W44" s="271"/>
      <c r="X44" s="352"/>
      <c r="Y44" s="357"/>
      <c r="Z44" s="357"/>
      <c r="AA44" s="357"/>
      <c r="AB44" s="357"/>
      <c r="AC44" s="357"/>
      <c r="AD44" s="497"/>
      <c r="AE44" s="349">
        <f t="shared" si="1"/>
        <v>0</v>
      </c>
    </row>
    <row r="45" spans="1:31" ht="18.75" customHeight="1" thickBot="1">
      <c r="A45" s="465">
        <v>34</v>
      </c>
      <c r="I45" s="143">
        <v>800</v>
      </c>
      <c r="J45" s="937" t="s">
        <v>1394</v>
      </c>
      <c r="K45" s="937"/>
      <c r="L45" s="532"/>
      <c r="M45" s="535"/>
      <c r="N45" s="285"/>
      <c r="O45" s="285"/>
      <c r="P45" s="587">
        <f t="shared" si="3"/>
        <v>0</v>
      </c>
      <c r="Q45" s="270">
        <f t="shared" si="0"/>
        <v>0</v>
      </c>
      <c r="R45" s="271"/>
      <c r="S45" s="502"/>
      <c r="T45" s="283"/>
      <c r="U45" s="351">
        <f t="shared" si="4"/>
        <v>0</v>
      </c>
      <c r="V45" s="496">
        <f t="shared" si="2"/>
        <v>0</v>
      </c>
      <c r="W45" s="271"/>
      <c r="X45" s="356"/>
      <c r="Y45" s="367"/>
      <c r="Z45" s="357"/>
      <c r="AA45" s="357"/>
      <c r="AB45" s="367"/>
      <c r="AC45" s="357"/>
      <c r="AD45" s="497"/>
      <c r="AE45" s="349">
        <f t="shared" si="1"/>
        <v>0</v>
      </c>
    </row>
    <row r="46" spans="1:31" ht="18.75" thickBot="1">
      <c r="A46" s="465">
        <v>35</v>
      </c>
      <c r="I46" s="143">
        <v>1000</v>
      </c>
      <c r="J46" s="958" t="s">
        <v>422</v>
      </c>
      <c r="K46" s="958"/>
      <c r="L46" s="532">
        <f>SUM(L47:L63)</f>
        <v>0</v>
      </c>
      <c r="M46" s="353">
        <f>SUM(M47:M63)</f>
        <v>0</v>
      </c>
      <c r="N46" s="279">
        <f>SUM(N47:N63)</f>
        <v>0</v>
      </c>
      <c r="O46" s="279">
        <f>SUM(O47:O63)</f>
        <v>0</v>
      </c>
      <c r="P46" s="279">
        <f>SUM(P47:P63)</f>
        <v>0</v>
      </c>
      <c r="Q46" s="270">
        <f t="shared" si="0"/>
        <v>0</v>
      </c>
      <c r="R46" s="271"/>
      <c r="S46" s="354">
        <f>SUM(S47:S63)</f>
        <v>0</v>
      </c>
      <c r="T46" s="355">
        <f>SUM(T47:T63)</f>
        <v>0</v>
      </c>
      <c r="U46" s="498">
        <f>SUM(U47:U63)</f>
        <v>0</v>
      </c>
      <c r="V46" s="499">
        <f>SUM(V47:V63)</f>
        <v>0</v>
      </c>
      <c r="W46" s="271"/>
      <c r="X46" s="354">
        <f aca="true" t="shared" si="5" ref="X46:AD46">SUM(X47:X63)</f>
        <v>0</v>
      </c>
      <c r="Y46" s="355">
        <f t="shared" si="5"/>
        <v>0</v>
      </c>
      <c r="Z46" s="355">
        <f t="shared" si="5"/>
        <v>0</v>
      </c>
      <c r="AA46" s="355">
        <f t="shared" si="5"/>
        <v>0</v>
      </c>
      <c r="AB46" s="355">
        <f t="shared" si="5"/>
        <v>0</v>
      </c>
      <c r="AC46" s="355">
        <f t="shared" si="5"/>
        <v>0</v>
      </c>
      <c r="AD46" s="499">
        <f t="shared" si="5"/>
        <v>0</v>
      </c>
      <c r="AE46" s="349">
        <f t="shared" si="1"/>
        <v>0</v>
      </c>
    </row>
    <row r="47" spans="1:31" ht="18.75" customHeight="1" thickBot="1">
      <c r="A47" s="465">
        <v>36</v>
      </c>
      <c r="I47" s="139"/>
      <c r="J47" s="148">
        <v>1011</v>
      </c>
      <c r="K47" s="172" t="s">
        <v>423</v>
      </c>
      <c r="L47" s="528"/>
      <c r="M47" s="531"/>
      <c r="N47" s="272"/>
      <c r="O47" s="272"/>
      <c r="P47" s="587">
        <f aca="true" t="shared" si="6" ref="P47:P63">M47+N47+O47</f>
        <v>0</v>
      </c>
      <c r="Q47" s="270">
        <f t="shared" si="0"/>
      </c>
      <c r="R47" s="271"/>
      <c r="S47" s="495"/>
      <c r="T47" s="281"/>
      <c r="U47" s="351">
        <f aca="true" t="shared" si="7" ref="U47:U63">P47</f>
        <v>0</v>
      </c>
      <c r="V47" s="496">
        <f t="shared" si="2"/>
        <v>0</v>
      </c>
      <c r="W47" s="271"/>
      <c r="X47" s="495"/>
      <c r="Y47" s="281"/>
      <c r="Z47" s="503">
        <f aca="true" t="shared" si="8" ref="Z47:Z54">+IF(+(S47+T47)&gt;=P47,+T47,+(+P47-S47))</f>
        <v>0</v>
      </c>
      <c r="AA47" s="351">
        <f>X47+Y47-Z47</f>
        <v>0</v>
      </c>
      <c r="AB47" s="281"/>
      <c r="AC47" s="281"/>
      <c r="AD47" s="282"/>
      <c r="AE47" s="349">
        <f t="shared" si="1"/>
        <v>0</v>
      </c>
    </row>
    <row r="48" spans="1:31" ht="26.25" customHeight="1" thickBot="1">
      <c r="A48" s="465">
        <v>37</v>
      </c>
      <c r="E48" s="501"/>
      <c r="I48" s="139"/>
      <c r="J48" s="140">
        <v>1012</v>
      </c>
      <c r="K48" s="149" t="s">
        <v>424</v>
      </c>
      <c r="L48" s="528"/>
      <c r="M48" s="531"/>
      <c r="N48" s="272"/>
      <c r="O48" s="272"/>
      <c r="P48" s="587">
        <f t="shared" si="6"/>
        <v>0</v>
      </c>
      <c r="Q48" s="270">
        <f t="shared" si="0"/>
      </c>
      <c r="R48" s="271"/>
      <c r="S48" s="495"/>
      <c r="T48" s="281"/>
      <c r="U48" s="351">
        <f t="shared" si="7"/>
        <v>0</v>
      </c>
      <c r="V48" s="496">
        <f t="shared" si="2"/>
        <v>0</v>
      </c>
      <c r="W48" s="271"/>
      <c r="X48" s="495"/>
      <c r="Y48" s="281"/>
      <c r="Z48" s="503">
        <f t="shared" si="8"/>
        <v>0</v>
      </c>
      <c r="AA48" s="351">
        <f aca="true" t="shared" si="9" ref="AA48:AA54">X48+Y48-Z48</f>
        <v>0</v>
      </c>
      <c r="AB48" s="281"/>
      <c r="AC48" s="281"/>
      <c r="AD48" s="282"/>
      <c r="AE48" s="349">
        <f t="shared" si="1"/>
        <v>0</v>
      </c>
    </row>
    <row r="49" spans="1:31" ht="18.75" thickBot="1">
      <c r="A49" s="465">
        <v>38</v>
      </c>
      <c r="E49" s="501"/>
      <c r="I49" s="139"/>
      <c r="J49" s="140">
        <v>1013</v>
      </c>
      <c r="K49" s="149" t="s">
        <v>425</v>
      </c>
      <c r="L49" s="528"/>
      <c r="M49" s="531"/>
      <c r="N49" s="272"/>
      <c r="O49" s="272"/>
      <c r="P49" s="587">
        <f t="shared" si="6"/>
        <v>0</v>
      </c>
      <c r="Q49" s="270">
        <f t="shared" si="0"/>
      </c>
      <c r="R49" s="271"/>
      <c r="S49" s="495"/>
      <c r="T49" s="281"/>
      <c r="U49" s="351">
        <f t="shared" si="7"/>
        <v>0</v>
      </c>
      <c r="V49" s="496">
        <f t="shared" si="2"/>
        <v>0</v>
      </c>
      <c r="W49" s="271"/>
      <c r="X49" s="495"/>
      <c r="Y49" s="281"/>
      <c r="Z49" s="503">
        <f t="shared" si="8"/>
        <v>0</v>
      </c>
      <c r="AA49" s="351">
        <f t="shared" si="9"/>
        <v>0</v>
      </c>
      <c r="AB49" s="281"/>
      <c r="AC49" s="281"/>
      <c r="AD49" s="282"/>
      <c r="AE49" s="349">
        <f t="shared" si="1"/>
        <v>0</v>
      </c>
    </row>
    <row r="50" spans="1:31" ht="30.75" thickBot="1">
      <c r="A50" s="465">
        <v>39</v>
      </c>
      <c r="E50" s="501"/>
      <c r="I50" s="139"/>
      <c r="J50" s="140">
        <v>1014</v>
      </c>
      <c r="K50" s="149" t="s">
        <v>426</v>
      </c>
      <c r="L50" s="528"/>
      <c r="M50" s="531"/>
      <c r="N50" s="272"/>
      <c r="O50" s="272"/>
      <c r="P50" s="587">
        <f t="shared" si="6"/>
        <v>0</v>
      </c>
      <c r="Q50" s="270">
        <f t="shared" si="0"/>
      </c>
      <c r="R50" s="271"/>
      <c r="S50" s="495"/>
      <c r="T50" s="281"/>
      <c r="U50" s="351">
        <f t="shared" si="7"/>
        <v>0</v>
      </c>
      <c r="V50" s="496">
        <f t="shared" si="2"/>
        <v>0</v>
      </c>
      <c r="W50" s="271"/>
      <c r="X50" s="495"/>
      <c r="Y50" s="281"/>
      <c r="Z50" s="503">
        <f t="shared" si="8"/>
        <v>0</v>
      </c>
      <c r="AA50" s="351">
        <f t="shared" si="9"/>
        <v>0</v>
      </c>
      <c r="AB50" s="281"/>
      <c r="AC50" s="281"/>
      <c r="AD50" s="282"/>
      <c r="AE50" s="349">
        <f t="shared" si="1"/>
        <v>0</v>
      </c>
    </row>
    <row r="51" spans="1:31" ht="18.75" thickBot="1">
      <c r="A51" s="465">
        <v>40</v>
      </c>
      <c r="E51" s="501"/>
      <c r="I51" s="139"/>
      <c r="J51" s="140">
        <v>1015</v>
      </c>
      <c r="K51" s="149" t="s">
        <v>427</v>
      </c>
      <c r="L51" s="528"/>
      <c r="M51" s="531"/>
      <c r="N51" s="272"/>
      <c r="O51" s="272"/>
      <c r="P51" s="587">
        <f t="shared" si="6"/>
        <v>0</v>
      </c>
      <c r="Q51" s="270">
        <f t="shared" si="0"/>
      </c>
      <c r="R51" s="271"/>
      <c r="S51" s="495"/>
      <c r="T51" s="281"/>
      <c r="U51" s="351">
        <f t="shared" si="7"/>
        <v>0</v>
      </c>
      <c r="V51" s="496">
        <f t="shared" si="2"/>
        <v>0</v>
      </c>
      <c r="W51" s="271"/>
      <c r="X51" s="495"/>
      <c r="Y51" s="281"/>
      <c r="Z51" s="503">
        <f t="shared" si="8"/>
        <v>0</v>
      </c>
      <c r="AA51" s="351">
        <f t="shared" si="9"/>
        <v>0</v>
      </c>
      <c r="AB51" s="281"/>
      <c r="AC51" s="281"/>
      <c r="AD51" s="282"/>
      <c r="AE51" s="349">
        <f t="shared" si="1"/>
        <v>0</v>
      </c>
    </row>
    <row r="52" spans="1:31" ht="18.75" thickBot="1">
      <c r="A52" s="465">
        <v>41</v>
      </c>
      <c r="E52" s="501"/>
      <c r="I52" s="139"/>
      <c r="J52" s="140">
        <v>1016</v>
      </c>
      <c r="K52" s="149" t="s">
        <v>428</v>
      </c>
      <c r="L52" s="528"/>
      <c r="M52" s="531"/>
      <c r="N52" s="272"/>
      <c r="O52" s="272"/>
      <c r="P52" s="587">
        <f t="shared" si="6"/>
        <v>0</v>
      </c>
      <c r="Q52" s="270">
        <f t="shared" si="0"/>
      </c>
      <c r="R52" s="271"/>
      <c r="S52" s="495"/>
      <c r="T52" s="281"/>
      <c r="U52" s="351">
        <f t="shared" si="7"/>
        <v>0</v>
      </c>
      <c r="V52" s="496">
        <f t="shared" si="2"/>
        <v>0</v>
      </c>
      <c r="W52" s="271"/>
      <c r="X52" s="495"/>
      <c r="Y52" s="281"/>
      <c r="Z52" s="503">
        <f t="shared" si="8"/>
        <v>0</v>
      </c>
      <c r="AA52" s="351">
        <f t="shared" si="9"/>
        <v>0</v>
      </c>
      <c r="AB52" s="281"/>
      <c r="AC52" s="281"/>
      <c r="AD52" s="282"/>
      <c r="AE52" s="349">
        <f t="shared" si="1"/>
        <v>0</v>
      </c>
    </row>
    <row r="53" spans="1:31" ht="18.75" thickBot="1">
      <c r="A53" s="465">
        <v>42</v>
      </c>
      <c r="E53" s="501"/>
      <c r="I53" s="144"/>
      <c r="J53" s="173">
        <v>1020</v>
      </c>
      <c r="K53" s="174" t="s">
        <v>429</v>
      </c>
      <c r="L53" s="528"/>
      <c r="M53" s="531"/>
      <c r="N53" s="272"/>
      <c r="O53" s="272"/>
      <c r="P53" s="587">
        <f t="shared" si="6"/>
        <v>0</v>
      </c>
      <c r="Q53" s="270">
        <f t="shared" si="0"/>
      </c>
      <c r="R53" s="271"/>
      <c r="S53" s="495"/>
      <c r="T53" s="281"/>
      <c r="U53" s="351">
        <f t="shared" si="7"/>
        <v>0</v>
      </c>
      <c r="V53" s="496">
        <f t="shared" si="2"/>
        <v>0</v>
      </c>
      <c r="W53" s="271"/>
      <c r="X53" s="495"/>
      <c r="Y53" s="281"/>
      <c r="Z53" s="503">
        <f t="shared" si="8"/>
        <v>0</v>
      </c>
      <c r="AA53" s="351">
        <f t="shared" si="9"/>
        <v>0</v>
      </c>
      <c r="AB53" s="281"/>
      <c r="AC53" s="281"/>
      <c r="AD53" s="282"/>
      <c r="AE53" s="349">
        <f t="shared" si="1"/>
        <v>0</v>
      </c>
    </row>
    <row r="54" spans="1:31" ht="18.75" thickBot="1">
      <c r="A54" s="465">
        <v>43</v>
      </c>
      <c r="E54" s="501"/>
      <c r="I54" s="139"/>
      <c r="J54" s="140">
        <v>1030</v>
      </c>
      <c r="K54" s="149" t="s">
        <v>430</v>
      </c>
      <c r="L54" s="528"/>
      <c r="M54" s="531"/>
      <c r="N54" s="272"/>
      <c r="O54" s="272"/>
      <c r="P54" s="587">
        <f t="shared" si="6"/>
        <v>0</v>
      </c>
      <c r="Q54" s="270">
        <f t="shared" si="0"/>
      </c>
      <c r="R54" s="271"/>
      <c r="S54" s="495"/>
      <c r="T54" s="281"/>
      <c r="U54" s="351">
        <f t="shared" si="7"/>
        <v>0</v>
      </c>
      <c r="V54" s="496">
        <f t="shared" si="2"/>
        <v>0</v>
      </c>
      <c r="W54" s="271"/>
      <c r="X54" s="495"/>
      <c r="Y54" s="281"/>
      <c r="Z54" s="503">
        <f t="shared" si="8"/>
        <v>0</v>
      </c>
      <c r="AA54" s="351">
        <f t="shared" si="9"/>
        <v>0</v>
      </c>
      <c r="AB54" s="281"/>
      <c r="AC54" s="281"/>
      <c r="AD54" s="282"/>
      <c r="AE54" s="349">
        <f t="shared" si="1"/>
        <v>0</v>
      </c>
    </row>
    <row r="55" spans="1:31" ht="18.75" thickBot="1">
      <c r="A55" s="465">
        <v>44</v>
      </c>
      <c r="E55" s="501"/>
      <c r="I55" s="139"/>
      <c r="J55" s="173">
        <v>1051</v>
      </c>
      <c r="K55" s="176" t="s">
        <v>431</v>
      </c>
      <c r="L55" s="528"/>
      <c r="M55" s="531"/>
      <c r="N55" s="272"/>
      <c r="O55" s="272"/>
      <c r="P55" s="587">
        <f t="shared" si="6"/>
        <v>0</v>
      </c>
      <c r="Q55" s="270">
        <f t="shared" si="0"/>
      </c>
      <c r="R55" s="271"/>
      <c r="S55" s="495"/>
      <c r="T55" s="281"/>
      <c r="U55" s="351">
        <f t="shared" si="7"/>
        <v>0</v>
      </c>
      <c r="V55" s="496">
        <f t="shared" si="2"/>
        <v>0</v>
      </c>
      <c r="W55" s="271"/>
      <c r="X55" s="352"/>
      <c r="Y55" s="357"/>
      <c r="Z55" s="357"/>
      <c r="AA55" s="357"/>
      <c r="AB55" s="357"/>
      <c r="AC55" s="357"/>
      <c r="AD55" s="497"/>
      <c r="AE55" s="349">
        <f t="shared" si="1"/>
        <v>0</v>
      </c>
    </row>
    <row r="56" spans="1:31" ht="18.75" thickBot="1">
      <c r="A56" s="465">
        <v>45</v>
      </c>
      <c r="C56" s="469"/>
      <c r="E56" s="501"/>
      <c r="I56" s="139"/>
      <c r="J56" s="140">
        <v>1052</v>
      </c>
      <c r="K56" s="149" t="s">
        <v>432</v>
      </c>
      <c r="L56" s="528"/>
      <c r="M56" s="531"/>
      <c r="N56" s="272"/>
      <c r="O56" s="272"/>
      <c r="P56" s="587">
        <f t="shared" si="6"/>
        <v>0</v>
      </c>
      <c r="Q56" s="270">
        <f t="shared" si="0"/>
      </c>
      <c r="R56" s="271"/>
      <c r="S56" s="495"/>
      <c r="T56" s="281"/>
      <c r="U56" s="351">
        <f t="shared" si="7"/>
        <v>0</v>
      </c>
      <c r="V56" s="496">
        <f t="shared" si="2"/>
        <v>0</v>
      </c>
      <c r="W56" s="271"/>
      <c r="X56" s="352"/>
      <c r="Y56" s="357"/>
      <c r="Z56" s="357"/>
      <c r="AA56" s="357"/>
      <c r="AB56" s="357"/>
      <c r="AC56" s="357"/>
      <c r="AD56" s="497"/>
      <c r="AE56" s="349">
        <f t="shared" si="1"/>
        <v>0</v>
      </c>
    </row>
    <row r="57" spans="1:31" ht="32.25" thickBot="1">
      <c r="A57" s="465">
        <v>46</v>
      </c>
      <c r="E57" s="501"/>
      <c r="I57" s="139"/>
      <c r="J57" s="177">
        <v>1053</v>
      </c>
      <c r="K57" s="178" t="s">
        <v>433</v>
      </c>
      <c r="L57" s="528"/>
      <c r="M57" s="531"/>
      <c r="N57" s="272"/>
      <c r="O57" s="272"/>
      <c r="P57" s="587">
        <f t="shared" si="6"/>
        <v>0</v>
      </c>
      <c r="Q57" s="270">
        <f t="shared" si="0"/>
      </c>
      <c r="R57" s="271"/>
      <c r="S57" s="495"/>
      <c r="T57" s="281"/>
      <c r="U57" s="351">
        <f t="shared" si="7"/>
        <v>0</v>
      </c>
      <c r="V57" s="496">
        <f t="shared" si="2"/>
        <v>0</v>
      </c>
      <c r="W57" s="271"/>
      <c r="X57" s="352"/>
      <c r="Y57" s="357"/>
      <c r="Z57" s="357"/>
      <c r="AA57" s="357"/>
      <c r="AB57" s="357"/>
      <c r="AC57" s="357"/>
      <c r="AD57" s="497"/>
      <c r="AE57" s="349">
        <f t="shared" si="1"/>
        <v>0</v>
      </c>
    </row>
    <row r="58" spans="1:31" ht="18.75" thickBot="1">
      <c r="A58" s="465">
        <v>47</v>
      </c>
      <c r="E58" s="501"/>
      <c r="I58" s="139"/>
      <c r="J58" s="140">
        <v>1062</v>
      </c>
      <c r="K58" s="142" t="s">
        <v>434</v>
      </c>
      <c r="L58" s="528"/>
      <c r="M58" s="531"/>
      <c r="N58" s="272"/>
      <c r="O58" s="272"/>
      <c r="P58" s="587">
        <f t="shared" si="6"/>
        <v>0</v>
      </c>
      <c r="Q58" s="270">
        <f t="shared" si="0"/>
      </c>
      <c r="R58" s="271"/>
      <c r="S58" s="495"/>
      <c r="T58" s="281"/>
      <c r="U58" s="351">
        <f t="shared" si="7"/>
        <v>0</v>
      </c>
      <c r="V58" s="496">
        <f t="shared" si="2"/>
        <v>0</v>
      </c>
      <c r="W58" s="271"/>
      <c r="X58" s="495"/>
      <c r="Y58" s="281"/>
      <c r="Z58" s="503">
        <f>+IF(+(S58+T58)&gt;=P58,+T58,+(+P58-S58))</f>
        <v>0</v>
      </c>
      <c r="AA58" s="351">
        <f>X58+Y58-Z58</f>
        <v>0</v>
      </c>
      <c r="AB58" s="281"/>
      <c r="AC58" s="281"/>
      <c r="AD58" s="282"/>
      <c r="AE58" s="349">
        <f t="shared" si="1"/>
        <v>0</v>
      </c>
    </row>
    <row r="59" spans="1:31" ht="18.75" thickBot="1">
      <c r="A59" s="465">
        <v>48</v>
      </c>
      <c r="E59" s="501"/>
      <c r="I59" s="139"/>
      <c r="J59" s="140">
        <v>1063</v>
      </c>
      <c r="K59" s="142" t="s">
        <v>435</v>
      </c>
      <c r="L59" s="528"/>
      <c r="M59" s="531"/>
      <c r="N59" s="272"/>
      <c r="O59" s="272"/>
      <c r="P59" s="587">
        <f t="shared" si="6"/>
        <v>0</v>
      </c>
      <c r="Q59" s="270">
        <f t="shared" si="0"/>
      </c>
      <c r="R59" s="271"/>
      <c r="S59" s="495"/>
      <c r="T59" s="281"/>
      <c r="U59" s="351">
        <f t="shared" si="7"/>
        <v>0</v>
      </c>
      <c r="V59" s="496">
        <f t="shared" si="2"/>
        <v>0</v>
      </c>
      <c r="W59" s="271"/>
      <c r="X59" s="352"/>
      <c r="Y59" s="357"/>
      <c r="Z59" s="357"/>
      <c r="AA59" s="357"/>
      <c r="AB59" s="357"/>
      <c r="AC59" s="357"/>
      <c r="AD59" s="497"/>
      <c r="AE59" s="349">
        <f t="shared" si="1"/>
        <v>0</v>
      </c>
    </row>
    <row r="60" spans="1:31" ht="18.75" thickBot="1">
      <c r="A60" s="465">
        <v>49</v>
      </c>
      <c r="E60" s="501"/>
      <c r="I60" s="139"/>
      <c r="J60" s="177">
        <v>1069</v>
      </c>
      <c r="K60" s="179" t="s">
        <v>436</v>
      </c>
      <c r="L60" s="528"/>
      <c r="M60" s="531"/>
      <c r="N60" s="272"/>
      <c r="O60" s="272"/>
      <c r="P60" s="587">
        <f t="shared" si="6"/>
        <v>0</v>
      </c>
      <c r="Q60" s="270">
        <f t="shared" si="0"/>
      </c>
      <c r="R60" s="271"/>
      <c r="S60" s="495"/>
      <c r="T60" s="281"/>
      <c r="U60" s="351">
        <f t="shared" si="7"/>
        <v>0</v>
      </c>
      <c r="V60" s="496">
        <f t="shared" si="2"/>
        <v>0</v>
      </c>
      <c r="W60" s="271"/>
      <c r="X60" s="495"/>
      <c r="Y60" s="281"/>
      <c r="Z60" s="503">
        <f>+IF(+(S60+T60)&gt;=P60,+T60,+(+P60-S60))</f>
        <v>0</v>
      </c>
      <c r="AA60" s="351">
        <f>X60+Y60-Z60</f>
        <v>0</v>
      </c>
      <c r="AB60" s="281"/>
      <c r="AC60" s="281"/>
      <c r="AD60" s="282"/>
      <c r="AE60" s="349">
        <f t="shared" si="1"/>
        <v>0</v>
      </c>
    </row>
    <row r="61" spans="1:31" ht="30.75" thickBot="1">
      <c r="A61" s="465">
        <v>50</v>
      </c>
      <c r="E61" s="501"/>
      <c r="I61" s="144"/>
      <c r="J61" s="140">
        <v>1091</v>
      </c>
      <c r="K61" s="149" t="s">
        <v>437</v>
      </c>
      <c r="L61" s="528"/>
      <c r="M61" s="531"/>
      <c r="N61" s="272"/>
      <c r="O61" s="272"/>
      <c r="P61" s="587">
        <f t="shared" si="6"/>
        <v>0</v>
      </c>
      <c r="Q61" s="270">
        <f t="shared" si="0"/>
      </c>
      <c r="R61" s="271"/>
      <c r="S61" s="495"/>
      <c r="T61" s="281"/>
      <c r="U61" s="351">
        <f t="shared" si="7"/>
        <v>0</v>
      </c>
      <c r="V61" s="496">
        <f t="shared" si="2"/>
        <v>0</v>
      </c>
      <c r="W61" s="271"/>
      <c r="X61" s="495"/>
      <c r="Y61" s="281"/>
      <c r="Z61" s="503">
        <f>+IF(+(S61+T61)&gt;=P61,+T61,+(+P61-S61))</f>
        <v>0</v>
      </c>
      <c r="AA61" s="351">
        <f>X61+Y61-Z61</f>
        <v>0</v>
      </c>
      <c r="AB61" s="281"/>
      <c r="AC61" s="281"/>
      <c r="AD61" s="282"/>
      <c r="AE61" s="349">
        <f t="shared" si="1"/>
        <v>0</v>
      </c>
    </row>
    <row r="62" spans="1:31" ht="30.75" thickBot="1">
      <c r="A62" s="465">
        <v>51</v>
      </c>
      <c r="E62" s="501"/>
      <c r="I62" s="139"/>
      <c r="J62" s="140">
        <v>1092</v>
      </c>
      <c r="K62" s="149" t="s">
        <v>593</v>
      </c>
      <c r="L62" s="528"/>
      <c r="M62" s="531"/>
      <c r="N62" s="272"/>
      <c r="O62" s="272"/>
      <c r="P62" s="587">
        <f t="shared" si="6"/>
        <v>0</v>
      </c>
      <c r="Q62" s="270">
        <f aca="true" t="shared" si="10" ref="Q62:Q93">(IF($E62&lt;&gt;0,$J$2,IF($I62&lt;&gt;0,$J$2,"")))</f>
      </c>
      <c r="R62" s="271"/>
      <c r="S62" s="495"/>
      <c r="T62" s="281"/>
      <c r="U62" s="351">
        <f t="shared" si="7"/>
        <v>0</v>
      </c>
      <c r="V62" s="496">
        <f t="shared" si="2"/>
        <v>0</v>
      </c>
      <c r="W62" s="271"/>
      <c r="X62" s="352"/>
      <c r="Y62" s="357"/>
      <c r="Z62" s="357"/>
      <c r="AA62" s="357"/>
      <c r="AB62" s="357"/>
      <c r="AC62" s="357"/>
      <c r="AD62" s="497"/>
      <c r="AE62" s="349">
        <f t="shared" si="1"/>
        <v>0</v>
      </c>
    </row>
    <row r="63" spans="1:31" ht="30.75" thickBot="1">
      <c r="A63" s="465">
        <v>52</v>
      </c>
      <c r="E63" s="501"/>
      <c r="I63" s="139"/>
      <c r="J63" s="146">
        <v>1098</v>
      </c>
      <c r="K63" s="150" t="s">
        <v>438</v>
      </c>
      <c r="L63" s="528"/>
      <c r="M63" s="531"/>
      <c r="N63" s="272"/>
      <c r="O63" s="272"/>
      <c r="P63" s="587">
        <f t="shared" si="6"/>
        <v>0</v>
      </c>
      <c r="Q63" s="270">
        <f t="shared" si="10"/>
      </c>
      <c r="R63" s="271"/>
      <c r="S63" s="495"/>
      <c r="T63" s="281"/>
      <c r="U63" s="351">
        <f t="shared" si="7"/>
        <v>0</v>
      </c>
      <c r="V63" s="496">
        <f t="shared" si="2"/>
        <v>0</v>
      </c>
      <c r="W63" s="271"/>
      <c r="X63" s="495"/>
      <c r="Y63" s="281"/>
      <c r="Z63" s="503">
        <f>+IF(+(S63+T63)&gt;=P63,+T63,+(+P63-S63))</f>
        <v>0</v>
      </c>
      <c r="AA63" s="351">
        <f>X63+Y63-Z63</f>
        <v>0</v>
      </c>
      <c r="AB63" s="281"/>
      <c r="AC63" s="281"/>
      <c r="AD63" s="282"/>
      <c r="AE63" s="349">
        <f t="shared" si="1"/>
        <v>0</v>
      </c>
    </row>
    <row r="64" spans="1:31" ht="18.75" thickBot="1">
      <c r="A64" s="465">
        <v>53</v>
      </c>
      <c r="E64" s="501"/>
      <c r="I64" s="143">
        <v>1900</v>
      </c>
      <c r="J64" s="917" t="s">
        <v>444</v>
      </c>
      <c r="K64" s="917"/>
      <c r="L64" s="532">
        <f>SUM(L65:L67)</f>
        <v>0</v>
      </c>
      <c r="M64" s="353">
        <f>SUM(M65:M67)</f>
        <v>0</v>
      </c>
      <c r="N64" s="279">
        <f>SUM(N65:N67)</f>
        <v>0</v>
      </c>
      <c r="O64" s="279">
        <f>SUM(O65:O67)</f>
        <v>0</v>
      </c>
      <c r="P64" s="279">
        <f>SUM(P65:P67)</f>
        <v>0</v>
      </c>
      <c r="Q64" s="270">
        <f t="shared" si="10"/>
        <v>0</v>
      </c>
      <c r="R64" s="271"/>
      <c r="S64" s="354">
        <f>SUM(S65:S67)</f>
        <v>0</v>
      </c>
      <c r="T64" s="355">
        <f>SUM(T65:T67)</f>
        <v>0</v>
      </c>
      <c r="U64" s="498">
        <f>SUM(U65:U67)</f>
        <v>0</v>
      </c>
      <c r="V64" s="499">
        <f>SUM(V65:V67)</f>
        <v>0</v>
      </c>
      <c r="W64" s="271"/>
      <c r="X64" s="356"/>
      <c r="Y64" s="367"/>
      <c r="Z64" s="367"/>
      <c r="AA64" s="367"/>
      <c r="AB64" s="367"/>
      <c r="AC64" s="367"/>
      <c r="AD64" s="500"/>
      <c r="AE64" s="349">
        <f>AA64-AB64-AC64-AD64</f>
        <v>0</v>
      </c>
    </row>
    <row r="65" spans="1:31" ht="34.5" customHeight="1" thickBot="1">
      <c r="A65" s="465">
        <v>54</v>
      </c>
      <c r="E65" s="501"/>
      <c r="I65" s="139"/>
      <c r="J65" s="148">
        <v>1901</v>
      </c>
      <c r="K65" s="141" t="s">
        <v>509</v>
      </c>
      <c r="L65" s="528"/>
      <c r="M65" s="531"/>
      <c r="N65" s="272"/>
      <c r="O65" s="272"/>
      <c r="P65" s="587">
        <f>M65+N65+O65</f>
        <v>0</v>
      </c>
      <c r="Q65" s="270">
        <f t="shared" si="10"/>
      </c>
      <c r="R65" s="271"/>
      <c r="S65" s="495"/>
      <c r="T65" s="281"/>
      <c r="U65" s="351">
        <f>P65</f>
        <v>0</v>
      </c>
      <c r="V65" s="496">
        <f>S65+T65-U65</f>
        <v>0</v>
      </c>
      <c r="W65" s="271"/>
      <c r="X65" s="352"/>
      <c r="Y65" s="357"/>
      <c r="Z65" s="357"/>
      <c r="AA65" s="357"/>
      <c r="AB65" s="357"/>
      <c r="AC65" s="357"/>
      <c r="AD65" s="497"/>
      <c r="AE65" s="349">
        <f>AA65-AB65-AC65-AD65</f>
        <v>0</v>
      </c>
    </row>
    <row r="66" spans="1:31" ht="30.75" thickBot="1">
      <c r="A66" s="465">
        <v>55</v>
      </c>
      <c r="E66" s="501"/>
      <c r="I66" s="139"/>
      <c r="J66" s="140">
        <v>1981</v>
      </c>
      <c r="K66" s="142" t="s">
        <v>510</v>
      </c>
      <c r="L66" s="528"/>
      <c r="M66" s="531"/>
      <c r="N66" s="272"/>
      <c r="O66" s="272"/>
      <c r="P66" s="587">
        <f>M66+N66+O66</f>
        <v>0</v>
      </c>
      <c r="Q66" s="270">
        <f t="shared" si="10"/>
      </c>
      <c r="R66" s="271"/>
      <c r="S66" s="495"/>
      <c r="T66" s="281"/>
      <c r="U66" s="351">
        <f>P66</f>
        <v>0</v>
      </c>
      <c r="V66" s="496">
        <f>S66+T66-U66</f>
        <v>0</v>
      </c>
      <c r="W66" s="271"/>
      <c r="X66" s="352"/>
      <c r="Y66" s="357"/>
      <c r="Z66" s="357"/>
      <c r="AA66" s="357"/>
      <c r="AB66" s="357"/>
      <c r="AC66" s="357"/>
      <c r="AD66" s="497"/>
      <c r="AE66" s="349">
        <f>AA66-AB66-AC66-AD66</f>
        <v>0</v>
      </c>
    </row>
    <row r="67" spans="1:31" ht="30.75" thickBot="1">
      <c r="A67" s="465">
        <v>56</v>
      </c>
      <c r="E67" s="501"/>
      <c r="I67" s="139"/>
      <c r="J67" s="146">
        <v>1991</v>
      </c>
      <c r="K67" s="145" t="s">
        <v>511</v>
      </c>
      <c r="L67" s="528"/>
      <c r="M67" s="531"/>
      <c r="N67" s="272"/>
      <c r="O67" s="272"/>
      <c r="P67" s="587">
        <f>M67+N67+O67</f>
        <v>0</v>
      </c>
      <c r="Q67" s="270">
        <f t="shared" si="10"/>
      </c>
      <c r="R67" s="271"/>
      <c r="S67" s="495"/>
      <c r="T67" s="281"/>
      <c r="U67" s="351">
        <f>P67</f>
        <v>0</v>
      </c>
      <c r="V67" s="496">
        <f>S67+T67-U67</f>
        <v>0</v>
      </c>
      <c r="W67" s="271"/>
      <c r="X67" s="352"/>
      <c r="Y67" s="357"/>
      <c r="Z67" s="357"/>
      <c r="AA67" s="357"/>
      <c r="AB67" s="357"/>
      <c r="AC67" s="357"/>
      <c r="AD67" s="497"/>
      <c r="AE67" s="349">
        <f>AA67-AB67-AC67-AD67</f>
        <v>0</v>
      </c>
    </row>
    <row r="68" spans="1:31" ht="18.75" thickBot="1">
      <c r="A68" s="465">
        <v>57</v>
      </c>
      <c r="E68" s="501"/>
      <c r="I68" s="143">
        <v>2100</v>
      </c>
      <c r="J68" s="917" t="s">
        <v>1405</v>
      </c>
      <c r="K68" s="917"/>
      <c r="L68" s="532">
        <f>SUM(L69:L73)</f>
        <v>0</v>
      </c>
      <c r="M68" s="353">
        <f>SUM(M69:M73)</f>
        <v>0</v>
      </c>
      <c r="N68" s="279">
        <f>SUM(N69:N73)</f>
        <v>0</v>
      </c>
      <c r="O68" s="279">
        <f>SUM(O69:O73)</f>
        <v>0</v>
      </c>
      <c r="P68" s="279">
        <f>SUM(P69:P73)</f>
        <v>0</v>
      </c>
      <c r="Q68" s="270">
        <f t="shared" si="10"/>
        <v>0</v>
      </c>
      <c r="R68" s="271"/>
      <c r="S68" s="354">
        <f>SUM(S69:S73)</f>
        <v>0</v>
      </c>
      <c r="T68" s="355">
        <f>SUM(T69:T73)</f>
        <v>0</v>
      </c>
      <c r="U68" s="498">
        <f>SUM(U69:U73)</f>
        <v>0</v>
      </c>
      <c r="V68" s="499">
        <f>SUM(V69:V73)</f>
        <v>0</v>
      </c>
      <c r="W68" s="271"/>
      <c r="X68" s="356"/>
      <c r="Y68" s="367"/>
      <c r="Z68" s="367"/>
      <c r="AA68" s="367"/>
      <c r="AB68" s="367"/>
      <c r="AC68" s="367"/>
      <c r="AD68" s="500"/>
      <c r="AE68" s="349">
        <f t="shared" si="1"/>
        <v>0</v>
      </c>
    </row>
    <row r="69" spans="1:31" ht="18.75" thickBot="1">
      <c r="A69" s="465">
        <v>58</v>
      </c>
      <c r="E69" s="501"/>
      <c r="I69" s="139"/>
      <c r="J69" s="148">
        <v>2110</v>
      </c>
      <c r="K69" s="151" t="s">
        <v>439</v>
      </c>
      <c r="L69" s="528"/>
      <c r="M69" s="531"/>
      <c r="N69" s="272"/>
      <c r="O69" s="272"/>
      <c r="P69" s="587">
        <f>M69+N69+O69</f>
        <v>0</v>
      </c>
      <c r="Q69" s="270">
        <f t="shared" si="10"/>
      </c>
      <c r="R69" s="271"/>
      <c r="S69" s="495"/>
      <c r="T69" s="281"/>
      <c r="U69" s="351">
        <f>P69</f>
        <v>0</v>
      </c>
      <c r="V69" s="496">
        <f t="shared" si="2"/>
        <v>0</v>
      </c>
      <c r="W69" s="271"/>
      <c r="X69" s="352"/>
      <c r="Y69" s="357"/>
      <c r="Z69" s="357"/>
      <c r="AA69" s="357"/>
      <c r="AB69" s="357"/>
      <c r="AC69" s="357"/>
      <c r="AD69" s="497"/>
      <c r="AE69" s="349">
        <f t="shared" si="1"/>
        <v>0</v>
      </c>
    </row>
    <row r="70" spans="1:31" ht="18.75" thickBot="1">
      <c r="A70" s="465">
        <v>59</v>
      </c>
      <c r="E70" s="501"/>
      <c r="I70" s="180"/>
      <c r="J70" s="140">
        <v>2120</v>
      </c>
      <c r="K70" s="168" t="s">
        <v>440</v>
      </c>
      <c r="L70" s="528"/>
      <c r="M70" s="531"/>
      <c r="N70" s="272"/>
      <c r="O70" s="272"/>
      <c r="P70" s="587">
        <f>M70+N70+O70</f>
        <v>0</v>
      </c>
      <c r="Q70" s="270">
        <f t="shared" si="10"/>
      </c>
      <c r="R70" s="271"/>
      <c r="S70" s="495"/>
      <c r="T70" s="281"/>
      <c r="U70" s="351">
        <f>P70</f>
        <v>0</v>
      </c>
      <c r="V70" s="496">
        <f t="shared" si="2"/>
        <v>0</v>
      </c>
      <c r="W70" s="271"/>
      <c r="X70" s="352"/>
      <c r="Y70" s="357"/>
      <c r="Z70" s="357"/>
      <c r="AA70" s="357"/>
      <c r="AB70" s="357"/>
      <c r="AC70" s="357"/>
      <c r="AD70" s="497"/>
      <c r="AE70" s="349">
        <f t="shared" si="1"/>
        <v>0</v>
      </c>
    </row>
    <row r="71" spans="1:31" ht="32.25" thickBot="1">
      <c r="A71" s="465">
        <v>60</v>
      </c>
      <c r="E71" s="501"/>
      <c r="I71" s="180"/>
      <c r="J71" s="140">
        <v>2125</v>
      </c>
      <c r="K71" s="162" t="s">
        <v>1395</v>
      </c>
      <c r="L71" s="528"/>
      <c r="M71" s="531"/>
      <c r="N71" s="272"/>
      <c r="O71" s="272"/>
      <c r="P71" s="587">
        <f>M71+N71+O71</f>
        <v>0</v>
      </c>
      <c r="Q71" s="270">
        <f t="shared" si="10"/>
      </c>
      <c r="R71" s="271"/>
      <c r="S71" s="495"/>
      <c r="T71" s="281"/>
      <c r="U71" s="351">
        <f>P71</f>
        <v>0</v>
      </c>
      <c r="V71" s="496">
        <f t="shared" si="2"/>
        <v>0</v>
      </c>
      <c r="W71" s="271"/>
      <c r="X71" s="352"/>
      <c r="Y71" s="357"/>
      <c r="Z71" s="357"/>
      <c r="AA71" s="357"/>
      <c r="AB71" s="357"/>
      <c r="AC71" s="357"/>
      <c r="AD71" s="497"/>
      <c r="AE71" s="349">
        <f t="shared" si="1"/>
        <v>0</v>
      </c>
    </row>
    <row r="72" spans="1:31" ht="32.25" thickBot="1">
      <c r="A72" s="465">
        <v>61</v>
      </c>
      <c r="I72" s="147"/>
      <c r="J72" s="140">
        <v>2140</v>
      </c>
      <c r="K72" s="168" t="s">
        <v>442</v>
      </c>
      <c r="L72" s="528"/>
      <c r="M72" s="531"/>
      <c r="N72" s="272"/>
      <c r="O72" s="272"/>
      <c r="P72" s="587">
        <f>M72+N72+O72</f>
        <v>0</v>
      </c>
      <c r="Q72" s="270">
        <f t="shared" si="10"/>
      </c>
      <c r="R72" s="271"/>
      <c r="S72" s="495"/>
      <c r="T72" s="281"/>
      <c r="U72" s="351">
        <f>P72</f>
        <v>0</v>
      </c>
      <c r="V72" s="496">
        <f t="shared" si="2"/>
        <v>0</v>
      </c>
      <c r="W72" s="271"/>
      <c r="X72" s="352"/>
      <c r="Y72" s="357"/>
      <c r="Z72" s="357"/>
      <c r="AA72" s="357"/>
      <c r="AB72" s="357"/>
      <c r="AC72" s="357"/>
      <c r="AD72" s="497"/>
      <c r="AE72" s="349">
        <f t="shared" si="1"/>
        <v>0</v>
      </c>
    </row>
    <row r="73" spans="1:31" ht="32.25" thickBot="1">
      <c r="A73" s="465">
        <v>62</v>
      </c>
      <c r="I73" s="139"/>
      <c r="J73" s="146">
        <v>2190</v>
      </c>
      <c r="K73" s="625" t="s">
        <v>443</v>
      </c>
      <c r="L73" s="528"/>
      <c r="M73" s="531"/>
      <c r="N73" s="272"/>
      <c r="O73" s="272"/>
      <c r="P73" s="587">
        <f>M73+N73+O73</f>
        <v>0</v>
      </c>
      <c r="Q73" s="270">
        <f t="shared" si="10"/>
      </c>
      <c r="R73" s="271"/>
      <c r="S73" s="495"/>
      <c r="T73" s="281"/>
      <c r="U73" s="351">
        <f>P73</f>
        <v>0</v>
      </c>
      <c r="V73" s="496">
        <f t="shared" si="2"/>
        <v>0</v>
      </c>
      <c r="W73" s="271"/>
      <c r="X73" s="352"/>
      <c r="Y73" s="357"/>
      <c r="Z73" s="357"/>
      <c r="AA73" s="357"/>
      <c r="AB73" s="357"/>
      <c r="AC73" s="357"/>
      <c r="AD73" s="497"/>
      <c r="AE73" s="349">
        <f t="shared" si="1"/>
        <v>0</v>
      </c>
    </row>
    <row r="74" spans="1:31" ht="18.75" thickBot="1">
      <c r="A74" s="465">
        <v>63</v>
      </c>
      <c r="I74" s="143">
        <v>2200</v>
      </c>
      <c r="J74" s="917" t="s">
        <v>444</v>
      </c>
      <c r="K74" s="917"/>
      <c r="L74" s="532">
        <f>SUM(L75:L76)</f>
        <v>0</v>
      </c>
      <c r="M74" s="353">
        <f>SUM(M75:M76)</f>
        <v>0</v>
      </c>
      <c r="N74" s="279">
        <f>SUM(N75:N76)</f>
        <v>0</v>
      </c>
      <c r="O74" s="279">
        <f>SUM(O75:O76)</f>
        <v>0</v>
      </c>
      <c r="P74" s="279">
        <f>SUM(P75:P76)</f>
        <v>0</v>
      </c>
      <c r="Q74" s="270">
        <f t="shared" si="10"/>
        <v>0</v>
      </c>
      <c r="R74" s="271"/>
      <c r="S74" s="354">
        <f>SUM(S75:S76)</f>
        <v>0</v>
      </c>
      <c r="T74" s="355">
        <f>SUM(T75:T76)</f>
        <v>0</v>
      </c>
      <c r="U74" s="498">
        <f>SUM(U75:U76)</f>
        <v>0</v>
      </c>
      <c r="V74" s="499">
        <f>SUM(V75:V76)</f>
        <v>0</v>
      </c>
      <c r="W74" s="271"/>
      <c r="X74" s="356"/>
      <c r="Y74" s="367"/>
      <c r="Z74" s="367"/>
      <c r="AA74" s="367"/>
      <c r="AB74" s="367"/>
      <c r="AC74" s="367"/>
      <c r="AD74" s="500"/>
      <c r="AE74" s="349">
        <f t="shared" si="1"/>
        <v>0</v>
      </c>
    </row>
    <row r="75" spans="1:31" ht="18.75" thickBot="1">
      <c r="A75" s="465">
        <v>64</v>
      </c>
      <c r="I75" s="139"/>
      <c r="J75" s="140">
        <v>2221</v>
      </c>
      <c r="K75" s="142" t="s">
        <v>1792</v>
      </c>
      <c r="L75" s="528"/>
      <c r="M75" s="531"/>
      <c r="N75" s="272"/>
      <c r="O75" s="272"/>
      <c r="P75" s="587">
        <f aca="true" t="shared" si="11" ref="P75:P80">M75+N75+O75</f>
        <v>0</v>
      </c>
      <c r="Q75" s="270">
        <f t="shared" si="10"/>
      </c>
      <c r="R75" s="271"/>
      <c r="S75" s="495"/>
      <c r="T75" s="281"/>
      <c r="U75" s="351">
        <f aca="true" t="shared" si="12" ref="U75:U80">P75</f>
        <v>0</v>
      </c>
      <c r="V75" s="496">
        <f aca="true" t="shared" si="13" ref="V75:V80">S75+T75-U75</f>
        <v>0</v>
      </c>
      <c r="W75" s="271"/>
      <c r="X75" s="352"/>
      <c r="Y75" s="357"/>
      <c r="Z75" s="357"/>
      <c r="AA75" s="357"/>
      <c r="AB75" s="357"/>
      <c r="AC75" s="357"/>
      <c r="AD75" s="497"/>
      <c r="AE75" s="349">
        <f t="shared" si="1"/>
        <v>0</v>
      </c>
    </row>
    <row r="76" spans="1:31" ht="18.75" thickBot="1">
      <c r="A76" s="465">
        <v>65</v>
      </c>
      <c r="I76" s="139"/>
      <c r="J76" s="146">
        <v>2224</v>
      </c>
      <c r="K76" s="145" t="s">
        <v>445</v>
      </c>
      <c r="L76" s="528"/>
      <c r="M76" s="531"/>
      <c r="N76" s="272"/>
      <c r="O76" s="272"/>
      <c r="P76" s="587">
        <f t="shared" si="11"/>
        <v>0</v>
      </c>
      <c r="Q76" s="270">
        <f t="shared" si="10"/>
      </c>
      <c r="R76" s="271"/>
      <c r="S76" s="495"/>
      <c r="T76" s="281"/>
      <c r="U76" s="351">
        <f t="shared" si="12"/>
        <v>0</v>
      </c>
      <c r="V76" s="496">
        <f t="shared" si="13"/>
        <v>0</v>
      </c>
      <c r="W76" s="271"/>
      <c r="X76" s="352"/>
      <c r="Y76" s="357"/>
      <c r="Z76" s="357"/>
      <c r="AA76" s="357"/>
      <c r="AB76" s="357"/>
      <c r="AC76" s="357"/>
      <c r="AD76" s="497"/>
      <c r="AE76" s="349">
        <f t="shared" si="1"/>
        <v>0</v>
      </c>
    </row>
    <row r="77" spans="1:31" ht="18.75" thickBot="1">
      <c r="A77" s="465">
        <v>66</v>
      </c>
      <c r="I77" s="143">
        <v>2500</v>
      </c>
      <c r="J77" s="954" t="s">
        <v>446</v>
      </c>
      <c r="K77" s="954"/>
      <c r="L77" s="532"/>
      <c r="M77" s="535"/>
      <c r="N77" s="285"/>
      <c r="O77" s="285"/>
      <c r="P77" s="587">
        <f t="shared" si="11"/>
        <v>0</v>
      </c>
      <c r="Q77" s="270">
        <f t="shared" si="10"/>
        <v>0</v>
      </c>
      <c r="R77" s="271"/>
      <c r="S77" s="502"/>
      <c r="T77" s="283"/>
      <c r="U77" s="351">
        <f t="shared" si="12"/>
        <v>0</v>
      </c>
      <c r="V77" s="496">
        <f t="shared" si="13"/>
        <v>0</v>
      </c>
      <c r="W77" s="271"/>
      <c r="X77" s="356"/>
      <c r="Y77" s="367"/>
      <c r="Z77" s="357"/>
      <c r="AA77" s="357"/>
      <c r="AB77" s="367"/>
      <c r="AC77" s="357"/>
      <c r="AD77" s="497"/>
      <c r="AE77" s="349">
        <f t="shared" si="1"/>
        <v>0</v>
      </c>
    </row>
    <row r="78" spans="1:31" ht="34.5" customHeight="1" thickBot="1">
      <c r="A78" s="465">
        <v>67</v>
      </c>
      <c r="I78" s="143">
        <v>2600</v>
      </c>
      <c r="J78" s="955" t="s">
        <v>447</v>
      </c>
      <c r="K78" s="977"/>
      <c r="L78" s="532"/>
      <c r="M78" s="535"/>
      <c r="N78" s="285"/>
      <c r="O78" s="285"/>
      <c r="P78" s="587">
        <f t="shared" si="11"/>
        <v>0</v>
      </c>
      <c r="Q78" s="270">
        <f t="shared" si="10"/>
        <v>0</v>
      </c>
      <c r="R78" s="271"/>
      <c r="S78" s="502"/>
      <c r="T78" s="283"/>
      <c r="U78" s="351">
        <f t="shared" si="12"/>
        <v>0</v>
      </c>
      <c r="V78" s="496">
        <f t="shared" si="13"/>
        <v>0</v>
      </c>
      <c r="W78" s="271"/>
      <c r="X78" s="356"/>
      <c r="Y78" s="367"/>
      <c r="Z78" s="357"/>
      <c r="AA78" s="357"/>
      <c r="AB78" s="367"/>
      <c r="AC78" s="357"/>
      <c r="AD78" s="497"/>
      <c r="AE78" s="349">
        <f t="shared" si="1"/>
        <v>0</v>
      </c>
    </row>
    <row r="79" spans="1:31" ht="33.75" customHeight="1" thickBot="1">
      <c r="A79" s="465">
        <v>68</v>
      </c>
      <c r="I79" s="143">
        <v>2700</v>
      </c>
      <c r="J79" s="955" t="s">
        <v>448</v>
      </c>
      <c r="K79" s="977"/>
      <c r="L79" s="532"/>
      <c r="M79" s="535"/>
      <c r="N79" s="285"/>
      <c r="O79" s="285"/>
      <c r="P79" s="587">
        <f t="shared" si="11"/>
        <v>0</v>
      </c>
      <c r="Q79" s="270">
        <f t="shared" si="10"/>
        <v>0</v>
      </c>
      <c r="R79" s="271"/>
      <c r="S79" s="502"/>
      <c r="T79" s="283"/>
      <c r="U79" s="351">
        <f t="shared" si="12"/>
        <v>0</v>
      </c>
      <c r="V79" s="496">
        <f t="shared" si="13"/>
        <v>0</v>
      </c>
      <c r="W79" s="271"/>
      <c r="X79" s="356"/>
      <c r="Y79" s="367"/>
      <c r="Z79" s="357"/>
      <c r="AA79" s="357"/>
      <c r="AB79" s="367"/>
      <c r="AC79" s="357"/>
      <c r="AD79" s="497"/>
      <c r="AE79" s="349">
        <f t="shared" si="1"/>
        <v>0</v>
      </c>
    </row>
    <row r="80" spans="1:31" ht="35.25" customHeight="1" thickBot="1">
      <c r="A80" s="465">
        <v>69</v>
      </c>
      <c r="I80" s="143">
        <v>2800</v>
      </c>
      <c r="J80" s="955" t="s">
        <v>449</v>
      </c>
      <c r="K80" s="977"/>
      <c r="L80" s="532"/>
      <c r="M80" s="535"/>
      <c r="N80" s="285"/>
      <c r="O80" s="285"/>
      <c r="P80" s="587">
        <f t="shared" si="11"/>
        <v>0</v>
      </c>
      <c r="Q80" s="270">
        <f t="shared" si="10"/>
        <v>0</v>
      </c>
      <c r="R80" s="271"/>
      <c r="S80" s="502"/>
      <c r="T80" s="283"/>
      <c r="U80" s="351">
        <f t="shared" si="12"/>
        <v>0</v>
      </c>
      <c r="V80" s="496">
        <f t="shared" si="13"/>
        <v>0</v>
      </c>
      <c r="W80" s="271"/>
      <c r="X80" s="356"/>
      <c r="Y80" s="367"/>
      <c r="Z80" s="357"/>
      <c r="AA80" s="357"/>
      <c r="AB80" s="367"/>
      <c r="AC80" s="357"/>
      <c r="AD80" s="497"/>
      <c r="AE80" s="349">
        <f t="shared" si="1"/>
        <v>0</v>
      </c>
    </row>
    <row r="81" spans="1:31" ht="35.25" customHeight="1" thickBot="1">
      <c r="A81" s="465">
        <v>70</v>
      </c>
      <c r="I81" s="143">
        <v>2900</v>
      </c>
      <c r="J81" s="953" t="s">
        <v>450</v>
      </c>
      <c r="K81" s="978"/>
      <c r="L81" s="532">
        <f>SUM(L82:L87)</f>
        <v>0</v>
      </c>
      <c r="M81" s="353">
        <f>SUM(M82:M87)</f>
        <v>0</v>
      </c>
      <c r="N81" s="279">
        <f>SUM(N82:N87)</f>
        <v>0</v>
      </c>
      <c r="O81" s="279">
        <f>SUM(O82:O87)</f>
        <v>0</v>
      </c>
      <c r="P81" s="279">
        <f>SUM(P82:P87)</f>
        <v>0</v>
      </c>
      <c r="Q81" s="270">
        <f t="shared" si="10"/>
        <v>0</v>
      </c>
      <c r="R81" s="271"/>
      <c r="S81" s="354">
        <f>SUM(S82:S87)</f>
        <v>0</v>
      </c>
      <c r="T81" s="355">
        <f>SUM(T82:T87)</f>
        <v>0</v>
      </c>
      <c r="U81" s="498">
        <f>SUM(U82:U87)</f>
        <v>0</v>
      </c>
      <c r="V81" s="499">
        <f>SUM(V82:V87)</f>
        <v>0</v>
      </c>
      <c r="W81" s="271"/>
      <c r="X81" s="356"/>
      <c r="Y81" s="367"/>
      <c r="Z81" s="367"/>
      <c r="AA81" s="367"/>
      <c r="AB81" s="367"/>
      <c r="AC81" s="367"/>
      <c r="AD81" s="500"/>
      <c r="AE81" s="349">
        <f t="shared" si="1"/>
        <v>0</v>
      </c>
    </row>
    <row r="82" spans="1:31" ht="35.25" customHeight="1" thickBot="1">
      <c r="A82" s="465">
        <v>71</v>
      </c>
      <c r="I82" s="181"/>
      <c r="J82" s="148">
        <v>2920</v>
      </c>
      <c r="K82" s="360" t="s">
        <v>451</v>
      </c>
      <c r="L82" s="528"/>
      <c r="M82" s="531"/>
      <c r="N82" s="272"/>
      <c r="O82" s="272"/>
      <c r="P82" s="587">
        <f aca="true" t="shared" si="14" ref="P82:P87">M82+N82+O82</f>
        <v>0</v>
      </c>
      <c r="Q82" s="270">
        <f t="shared" si="10"/>
      </c>
      <c r="R82" s="271"/>
      <c r="S82" s="495"/>
      <c r="T82" s="281"/>
      <c r="U82" s="351">
        <f aca="true" t="shared" si="15" ref="U82:U87">P82</f>
        <v>0</v>
      </c>
      <c r="V82" s="496">
        <f aca="true" t="shared" si="16" ref="V82:V87">S82+T82-U82</f>
        <v>0</v>
      </c>
      <c r="W82" s="271"/>
      <c r="X82" s="352"/>
      <c r="Y82" s="357"/>
      <c r="Z82" s="357"/>
      <c r="AA82" s="357"/>
      <c r="AB82" s="357"/>
      <c r="AC82" s="357"/>
      <c r="AD82" s="497"/>
      <c r="AE82" s="349">
        <f t="shared" si="1"/>
        <v>0</v>
      </c>
    </row>
    <row r="83" spans="1:31" ht="32.25" thickBot="1">
      <c r="A83" s="465">
        <v>72</v>
      </c>
      <c r="I83" s="181"/>
      <c r="J83" s="177">
        <v>2969</v>
      </c>
      <c r="K83" s="361" t="s">
        <v>452</v>
      </c>
      <c r="L83" s="528"/>
      <c r="M83" s="531"/>
      <c r="N83" s="272"/>
      <c r="O83" s="272"/>
      <c r="P83" s="587">
        <f t="shared" si="14"/>
        <v>0</v>
      </c>
      <c r="Q83" s="270">
        <f t="shared" si="10"/>
      </c>
      <c r="R83" s="271"/>
      <c r="S83" s="495"/>
      <c r="T83" s="281"/>
      <c r="U83" s="351">
        <f t="shared" si="15"/>
        <v>0</v>
      </c>
      <c r="V83" s="496">
        <f t="shared" si="16"/>
        <v>0</v>
      </c>
      <c r="W83" s="271"/>
      <c r="X83" s="352"/>
      <c r="Y83" s="357"/>
      <c r="Z83" s="357"/>
      <c r="AA83" s="357"/>
      <c r="AB83" s="357"/>
      <c r="AC83" s="357"/>
      <c r="AD83" s="497"/>
      <c r="AE83" s="349">
        <f t="shared" si="1"/>
        <v>0</v>
      </c>
    </row>
    <row r="84" spans="1:31" ht="32.25" thickBot="1">
      <c r="A84" s="465">
        <v>73</v>
      </c>
      <c r="I84" s="181"/>
      <c r="J84" s="177">
        <v>2970</v>
      </c>
      <c r="K84" s="361" t="s">
        <v>453</v>
      </c>
      <c r="L84" s="528"/>
      <c r="M84" s="531"/>
      <c r="N84" s="272"/>
      <c r="O84" s="272"/>
      <c r="P84" s="587">
        <f t="shared" si="14"/>
        <v>0</v>
      </c>
      <c r="Q84" s="270">
        <f t="shared" si="10"/>
      </c>
      <c r="R84" s="271"/>
      <c r="S84" s="495"/>
      <c r="T84" s="281"/>
      <c r="U84" s="351">
        <f t="shared" si="15"/>
        <v>0</v>
      </c>
      <c r="V84" s="496">
        <f t="shared" si="16"/>
        <v>0</v>
      </c>
      <c r="W84" s="271"/>
      <c r="X84" s="352"/>
      <c r="Y84" s="357"/>
      <c r="Z84" s="357"/>
      <c r="AA84" s="357"/>
      <c r="AB84" s="357"/>
      <c r="AC84" s="357"/>
      <c r="AD84" s="497"/>
      <c r="AE84" s="349">
        <f t="shared" si="1"/>
        <v>0</v>
      </c>
    </row>
    <row r="85" spans="1:31" ht="32.25" thickBot="1">
      <c r="A85" s="465">
        <v>74</v>
      </c>
      <c r="I85" s="181"/>
      <c r="J85" s="175">
        <v>2989</v>
      </c>
      <c r="K85" s="362" t="s">
        <v>454</v>
      </c>
      <c r="L85" s="528"/>
      <c r="M85" s="531"/>
      <c r="N85" s="272"/>
      <c r="O85" s="272"/>
      <c r="P85" s="587">
        <f t="shared" si="14"/>
        <v>0</v>
      </c>
      <c r="Q85" s="270">
        <f t="shared" si="10"/>
      </c>
      <c r="R85" s="271"/>
      <c r="S85" s="495"/>
      <c r="T85" s="281"/>
      <c r="U85" s="351">
        <f t="shared" si="15"/>
        <v>0</v>
      </c>
      <c r="V85" s="496">
        <f t="shared" si="16"/>
        <v>0</v>
      </c>
      <c r="W85" s="271"/>
      <c r="X85" s="352"/>
      <c r="Y85" s="357"/>
      <c r="Z85" s="357"/>
      <c r="AA85" s="357"/>
      <c r="AB85" s="357"/>
      <c r="AC85" s="357"/>
      <c r="AD85" s="497"/>
      <c r="AE85" s="349">
        <f t="shared" si="1"/>
        <v>0</v>
      </c>
    </row>
    <row r="86" spans="1:31" ht="18.75" thickBot="1">
      <c r="A86" s="465">
        <v>75</v>
      </c>
      <c r="I86" s="139"/>
      <c r="J86" s="140">
        <v>2991</v>
      </c>
      <c r="K86" s="363" t="s">
        <v>455</v>
      </c>
      <c r="L86" s="528"/>
      <c r="M86" s="531"/>
      <c r="N86" s="272"/>
      <c r="O86" s="272"/>
      <c r="P86" s="587">
        <f t="shared" si="14"/>
        <v>0</v>
      </c>
      <c r="Q86" s="270">
        <f t="shared" si="10"/>
      </c>
      <c r="R86" s="271"/>
      <c r="S86" s="495"/>
      <c r="T86" s="281"/>
      <c r="U86" s="351">
        <f t="shared" si="15"/>
        <v>0</v>
      </c>
      <c r="V86" s="496">
        <f t="shared" si="16"/>
        <v>0</v>
      </c>
      <c r="W86" s="271"/>
      <c r="X86" s="352"/>
      <c r="Y86" s="357"/>
      <c r="Z86" s="357"/>
      <c r="AA86" s="357"/>
      <c r="AB86" s="357"/>
      <c r="AC86" s="357"/>
      <c r="AD86" s="497"/>
      <c r="AE86" s="349">
        <f t="shared" si="1"/>
        <v>0</v>
      </c>
    </row>
    <row r="87" spans="1:31" ht="35.25" customHeight="1" thickBot="1">
      <c r="A87" s="465">
        <v>76</v>
      </c>
      <c r="I87" s="139"/>
      <c r="J87" s="146">
        <v>2992</v>
      </c>
      <c r="K87" s="159" t="s">
        <v>456</v>
      </c>
      <c r="L87" s="528"/>
      <c r="M87" s="531"/>
      <c r="N87" s="272"/>
      <c r="O87" s="272"/>
      <c r="P87" s="587">
        <f t="shared" si="14"/>
        <v>0</v>
      </c>
      <c r="Q87" s="270">
        <f t="shared" si="10"/>
      </c>
      <c r="R87" s="271"/>
      <c r="S87" s="495"/>
      <c r="T87" s="281"/>
      <c r="U87" s="351">
        <f t="shared" si="15"/>
        <v>0</v>
      </c>
      <c r="V87" s="496">
        <f t="shared" si="16"/>
        <v>0</v>
      </c>
      <c r="W87" s="271"/>
      <c r="X87" s="352"/>
      <c r="Y87" s="357"/>
      <c r="Z87" s="357"/>
      <c r="AA87" s="357"/>
      <c r="AB87" s="357"/>
      <c r="AC87" s="357"/>
      <c r="AD87" s="497"/>
      <c r="AE87" s="349">
        <f t="shared" si="1"/>
        <v>0</v>
      </c>
    </row>
    <row r="88" spans="1:31" ht="18.75" customHeight="1" thickBot="1">
      <c r="A88" s="465">
        <v>77</v>
      </c>
      <c r="I88" s="143">
        <v>3300</v>
      </c>
      <c r="J88" s="953" t="s">
        <v>457</v>
      </c>
      <c r="K88" s="953"/>
      <c r="L88" s="532">
        <f>SUM(L89:L94)</f>
        <v>0</v>
      </c>
      <c r="M88" s="353">
        <f>SUM(M89:M94)</f>
        <v>0</v>
      </c>
      <c r="N88" s="279">
        <f>SUM(N89:N94)</f>
        <v>0</v>
      </c>
      <c r="O88" s="279">
        <f>SUM(O89:O94)</f>
        <v>0</v>
      </c>
      <c r="P88" s="279">
        <f>SUM(P89:P94)</f>
        <v>0</v>
      </c>
      <c r="Q88" s="270">
        <f t="shared" si="10"/>
        <v>0</v>
      </c>
      <c r="R88" s="271"/>
      <c r="S88" s="356"/>
      <c r="T88" s="367"/>
      <c r="U88" s="367"/>
      <c r="V88" s="500"/>
      <c r="W88" s="271"/>
      <c r="X88" s="356"/>
      <c r="Y88" s="367"/>
      <c r="Z88" s="367"/>
      <c r="AA88" s="367"/>
      <c r="AB88" s="367"/>
      <c r="AC88" s="367"/>
      <c r="AD88" s="500"/>
      <c r="AE88" s="349">
        <f t="shared" si="1"/>
        <v>0</v>
      </c>
    </row>
    <row r="89" spans="1:31" ht="18.75" thickBot="1">
      <c r="A89" s="465">
        <v>78</v>
      </c>
      <c r="I89" s="147"/>
      <c r="J89" s="148">
        <v>3301</v>
      </c>
      <c r="K89" s="549" t="s">
        <v>458</v>
      </c>
      <c r="L89" s="528"/>
      <c r="M89" s="531"/>
      <c r="N89" s="272"/>
      <c r="O89" s="272"/>
      <c r="P89" s="587">
        <f aca="true" t="shared" si="17" ref="P89:P97">M89+N89+O89</f>
        <v>0</v>
      </c>
      <c r="Q89" s="270">
        <f t="shared" si="10"/>
      </c>
      <c r="R89" s="271"/>
      <c r="S89" s="352"/>
      <c r="T89" s="357"/>
      <c r="U89" s="357"/>
      <c r="V89" s="497"/>
      <c r="W89" s="271"/>
      <c r="X89" s="352"/>
      <c r="Y89" s="357"/>
      <c r="Z89" s="357"/>
      <c r="AA89" s="357"/>
      <c r="AB89" s="357"/>
      <c r="AC89" s="357"/>
      <c r="AD89" s="497"/>
      <c r="AE89" s="349">
        <f t="shared" si="1"/>
        <v>0</v>
      </c>
    </row>
    <row r="90" spans="1:31" ht="18.75" thickBot="1">
      <c r="A90" s="465">
        <v>79</v>
      </c>
      <c r="I90" s="147"/>
      <c r="J90" s="177">
        <v>3302</v>
      </c>
      <c r="K90" s="550" t="s">
        <v>1396</v>
      </c>
      <c r="L90" s="528"/>
      <c r="M90" s="531"/>
      <c r="N90" s="272"/>
      <c r="O90" s="272"/>
      <c r="P90" s="587">
        <f t="shared" si="17"/>
        <v>0</v>
      </c>
      <c r="Q90" s="270">
        <f t="shared" si="10"/>
      </c>
      <c r="R90" s="271"/>
      <c r="S90" s="352"/>
      <c r="T90" s="357"/>
      <c r="U90" s="357"/>
      <c r="V90" s="497"/>
      <c r="W90" s="271"/>
      <c r="X90" s="352"/>
      <c r="Y90" s="357"/>
      <c r="Z90" s="357"/>
      <c r="AA90" s="357"/>
      <c r="AB90" s="357"/>
      <c r="AC90" s="357"/>
      <c r="AD90" s="497"/>
      <c r="AE90" s="349">
        <f t="shared" si="1"/>
        <v>0</v>
      </c>
    </row>
    <row r="91" spans="1:31" ht="18.75" thickBot="1">
      <c r="A91" s="465">
        <v>80</v>
      </c>
      <c r="I91" s="147"/>
      <c r="J91" s="177">
        <v>3303</v>
      </c>
      <c r="K91" s="550" t="s">
        <v>460</v>
      </c>
      <c r="L91" s="528"/>
      <c r="M91" s="531"/>
      <c r="N91" s="272"/>
      <c r="O91" s="272"/>
      <c r="P91" s="587">
        <f t="shared" si="17"/>
        <v>0</v>
      </c>
      <c r="Q91" s="270">
        <f t="shared" si="10"/>
      </c>
      <c r="R91" s="271"/>
      <c r="S91" s="352"/>
      <c r="T91" s="357"/>
      <c r="U91" s="357"/>
      <c r="V91" s="497"/>
      <c r="W91" s="271"/>
      <c r="X91" s="352"/>
      <c r="Y91" s="357"/>
      <c r="Z91" s="357"/>
      <c r="AA91" s="357"/>
      <c r="AB91" s="357"/>
      <c r="AC91" s="357"/>
      <c r="AD91" s="497"/>
      <c r="AE91" s="349">
        <f t="shared" si="1"/>
        <v>0</v>
      </c>
    </row>
    <row r="92" spans="1:31" ht="18.75" thickBot="1">
      <c r="A92" s="465">
        <v>81</v>
      </c>
      <c r="I92" s="147"/>
      <c r="J92" s="175">
        <v>3304</v>
      </c>
      <c r="K92" s="551" t="s">
        <v>461</v>
      </c>
      <c r="L92" s="528"/>
      <c r="M92" s="531"/>
      <c r="N92" s="272"/>
      <c r="O92" s="272"/>
      <c r="P92" s="587">
        <f t="shared" si="17"/>
        <v>0</v>
      </c>
      <c r="Q92" s="270">
        <f t="shared" si="10"/>
      </c>
      <c r="R92" s="271"/>
      <c r="S92" s="352"/>
      <c r="T92" s="357"/>
      <c r="U92" s="357"/>
      <c r="V92" s="497"/>
      <c r="W92" s="271"/>
      <c r="X92" s="352"/>
      <c r="Y92" s="357"/>
      <c r="Z92" s="357"/>
      <c r="AA92" s="357"/>
      <c r="AB92" s="357"/>
      <c r="AC92" s="357"/>
      <c r="AD92" s="497"/>
      <c r="AE92" s="349">
        <f t="shared" si="1"/>
        <v>0</v>
      </c>
    </row>
    <row r="93" spans="1:31" ht="30.75" thickBot="1">
      <c r="A93" s="465">
        <v>82</v>
      </c>
      <c r="I93" s="147"/>
      <c r="J93" s="146">
        <v>3305</v>
      </c>
      <c r="K93" s="552" t="s">
        <v>462</v>
      </c>
      <c r="L93" s="528"/>
      <c r="M93" s="531"/>
      <c r="N93" s="272"/>
      <c r="O93" s="272"/>
      <c r="P93" s="587">
        <f t="shared" si="17"/>
        <v>0</v>
      </c>
      <c r="Q93" s="270">
        <f t="shared" si="10"/>
      </c>
      <c r="R93" s="271"/>
      <c r="S93" s="352"/>
      <c r="T93" s="357"/>
      <c r="U93" s="357"/>
      <c r="V93" s="497"/>
      <c r="W93" s="271"/>
      <c r="X93" s="352"/>
      <c r="Y93" s="357"/>
      <c r="Z93" s="357"/>
      <c r="AA93" s="357"/>
      <c r="AB93" s="357"/>
      <c r="AC93" s="357"/>
      <c r="AD93" s="497"/>
      <c r="AE93" s="349">
        <f aca="true" t="shared" si="18" ref="AE93:AE138">AA93-AB93-AC93-AD93</f>
        <v>0</v>
      </c>
    </row>
    <row r="94" spans="1:31" ht="30.75" thickBot="1">
      <c r="A94" s="465">
        <v>83</v>
      </c>
      <c r="I94" s="147"/>
      <c r="J94" s="146">
        <v>3306</v>
      </c>
      <c r="K94" s="552" t="s">
        <v>463</v>
      </c>
      <c r="L94" s="528"/>
      <c r="M94" s="531"/>
      <c r="N94" s="272"/>
      <c r="O94" s="272"/>
      <c r="P94" s="587">
        <f t="shared" si="17"/>
        <v>0</v>
      </c>
      <c r="Q94" s="270">
        <f aca="true" t="shared" si="19" ref="Q94:Q125">(IF($E94&lt;&gt;0,$J$2,IF($I94&lt;&gt;0,$J$2,"")))</f>
      </c>
      <c r="R94" s="271"/>
      <c r="S94" s="352"/>
      <c r="T94" s="357"/>
      <c r="U94" s="357"/>
      <c r="V94" s="497"/>
      <c r="W94" s="271"/>
      <c r="X94" s="352"/>
      <c r="Y94" s="357"/>
      <c r="Z94" s="357"/>
      <c r="AA94" s="357"/>
      <c r="AB94" s="357"/>
      <c r="AC94" s="357"/>
      <c r="AD94" s="497"/>
      <c r="AE94" s="349">
        <f t="shared" si="18"/>
        <v>0</v>
      </c>
    </row>
    <row r="95" spans="1:31" ht="18.75" thickBot="1">
      <c r="A95" s="465">
        <v>84</v>
      </c>
      <c r="I95" s="143">
        <v>3900</v>
      </c>
      <c r="J95" s="954" t="s">
        <v>464</v>
      </c>
      <c r="K95" s="959"/>
      <c r="L95" s="532"/>
      <c r="M95" s="535"/>
      <c r="N95" s="285"/>
      <c r="O95" s="285"/>
      <c r="P95" s="587">
        <f t="shared" si="17"/>
        <v>0</v>
      </c>
      <c r="Q95" s="270">
        <f t="shared" si="19"/>
        <v>0</v>
      </c>
      <c r="R95" s="271"/>
      <c r="S95" s="502"/>
      <c r="T95" s="283"/>
      <c r="U95" s="355">
        <f aca="true" t="shared" si="20" ref="U95:U138">P95</f>
        <v>0</v>
      </c>
      <c r="V95" s="496">
        <f>S95+T95-U95</f>
        <v>0</v>
      </c>
      <c r="W95" s="271"/>
      <c r="X95" s="502"/>
      <c r="Y95" s="283"/>
      <c r="Z95" s="503">
        <f>+IF(+(S95+T95)&gt;=P95,+T95,+(+P95-S95))</f>
        <v>0</v>
      </c>
      <c r="AA95" s="351">
        <f>X95+Y95-Z95</f>
        <v>0</v>
      </c>
      <c r="AB95" s="283"/>
      <c r="AC95" s="283"/>
      <c r="AD95" s="282"/>
      <c r="AE95" s="349">
        <f t="shared" si="18"/>
        <v>0</v>
      </c>
    </row>
    <row r="96" spans="1:31" ht="18.75" thickBot="1">
      <c r="A96" s="465">
        <v>85</v>
      </c>
      <c r="I96" s="143">
        <v>4000</v>
      </c>
      <c r="J96" s="957" t="s">
        <v>465</v>
      </c>
      <c r="K96" s="957"/>
      <c r="L96" s="532"/>
      <c r="M96" s="535"/>
      <c r="N96" s="285"/>
      <c r="O96" s="285"/>
      <c r="P96" s="587">
        <f t="shared" si="17"/>
        <v>0</v>
      </c>
      <c r="Q96" s="270">
        <f t="shared" si="19"/>
        <v>0</v>
      </c>
      <c r="R96" s="271"/>
      <c r="S96" s="502"/>
      <c r="T96" s="283"/>
      <c r="U96" s="355">
        <f t="shared" si="20"/>
        <v>0</v>
      </c>
      <c r="V96" s="496">
        <f>S96+T96-U96</f>
        <v>0</v>
      </c>
      <c r="W96" s="271"/>
      <c r="X96" s="356"/>
      <c r="Y96" s="367"/>
      <c r="Z96" s="367"/>
      <c r="AA96" s="357"/>
      <c r="AB96" s="367"/>
      <c r="AC96" s="367"/>
      <c r="AD96" s="497"/>
      <c r="AE96" s="349">
        <f t="shared" si="18"/>
        <v>0</v>
      </c>
    </row>
    <row r="97" spans="1:31" ht="18.75" thickBot="1">
      <c r="A97" s="465">
        <v>86</v>
      </c>
      <c r="I97" s="143">
        <v>4100</v>
      </c>
      <c r="J97" s="957" t="s">
        <v>466</v>
      </c>
      <c r="K97" s="957"/>
      <c r="L97" s="532"/>
      <c r="M97" s="535"/>
      <c r="N97" s="285"/>
      <c r="O97" s="285"/>
      <c r="P97" s="587">
        <f t="shared" si="17"/>
        <v>0</v>
      </c>
      <c r="Q97" s="270">
        <f t="shared" si="19"/>
        <v>0</v>
      </c>
      <c r="R97" s="271"/>
      <c r="S97" s="356"/>
      <c r="T97" s="367"/>
      <c r="U97" s="367"/>
      <c r="V97" s="500"/>
      <c r="W97" s="271"/>
      <c r="X97" s="356"/>
      <c r="Y97" s="367"/>
      <c r="Z97" s="367"/>
      <c r="AA97" s="367"/>
      <c r="AB97" s="367"/>
      <c r="AC97" s="367"/>
      <c r="AD97" s="500"/>
      <c r="AE97" s="349">
        <f t="shared" si="18"/>
        <v>0</v>
      </c>
    </row>
    <row r="98" spans="1:31" ht="18.75" thickBot="1">
      <c r="A98" s="465">
        <v>87</v>
      </c>
      <c r="I98" s="143">
        <v>4200</v>
      </c>
      <c r="J98" s="953" t="s">
        <v>467</v>
      </c>
      <c r="K98" s="978"/>
      <c r="L98" s="532">
        <f>SUM(L99:L104)</f>
        <v>0</v>
      </c>
      <c r="M98" s="353">
        <f>SUM(M99:M104)</f>
        <v>0</v>
      </c>
      <c r="N98" s="279">
        <f>SUM(N99:N104)</f>
        <v>0</v>
      </c>
      <c r="O98" s="279">
        <f>SUM(O99:O104)</f>
        <v>0</v>
      </c>
      <c r="P98" s="279">
        <f>SUM(P99:P104)</f>
        <v>0</v>
      </c>
      <c r="Q98" s="270">
        <f t="shared" si="19"/>
        <v>0</v>
      </c>
      <c r="R98" s="271"/>
      <c r="S98" s="354">
        <f>SUM(S99:S104)</f>
        <v>0</v>
      </c>
      <c r="T98" s="355">
        <f>SUM(T99:T104)</f>
        <v>0</v>
      </c>
      <c r="U98" s="498">
        <f>SUM(U99:U104)</f>
        <v>0</v>
      </c>
      <c r="V98" s="499">
        <f>SUM(V99:V104)</f>
        <v>0</v>
      </c>
      <c r="W98" s="271"/>
      <c r="X98" s="354">
        <f aca="true" t="shared" si="21" ref="X98:AD98">SUM(X99:X104)</f>
        <v>0</v>
      </c>
      <c r="Y98" s="355">
        <f t="shared" si="21"/>
        <v>0</v>
      </c>
      <c r="Z98" s="355">
        <f t="shared" si="21"/>
        <v>0</v>
      </c>
      <c r="AA98" s="355">
        <f t="shared" si="21"/>
        <v>0</v>
      </c>
      <c r="AB98" s="355">
        <f t="shared" si="21"/>
        <v>0</v>
      </c>
      <c r="AC98" s="355">
        <f t="shared" si="21"/>
        <v>0</v>
      </c>
      <c r="AD98" s="499">
        <f t="shared" si="21"/>
        <v>0</v>
      </c>
      <c r="AE98" s="349">
        <f t="shared" si="18"/>
        <v>0</v>
      </c>
    </row>
    <row r="99" spans="1:31" ht="18.75" thickBot="1">
      <c r="A99" s="465">
        <v>88</v>
      </c>
      <c r="I99" s="182"/>
      <c r="J99" s="148">
        <v>4201</v>
      </c>
      <c r="K99" s="141" t="s">
        <v>468</v>
      </c>
      <c r="L99" s="528"/>
      <c r="M99" s="531"/>
      <c r="N99" s="272"/>
      <c r="O99" s="272"/>
      <c r="P99" s="587">
        <f aca="true" t="shared" si="22" ref="P99:P104">M99+N99+O99</f>
        <v>0</v>
      </c>
      <c r="Q99" s="270">
        <f t="shared" si="19"/>
      </c>
      <c r="R99" s="271"/>
      <c r="S99" s="495"/>
      <c r="T99" s="281"/>
      <c r="U99" s="351">
        <f t="shared" si="20"/>
        <v>0</v>
      </c>
      <c r="V99" s="496">
        <f aca="true" t="shared" si="23" ref="V99:V104">S99+T99-U99</f>
        <v>0</v>
      </c>
      <c r="W99" s="271"/>
      <c r="X99" s="495"/>
      <c r="Y99" s="281"/>
      <c r="Z99" s="503">
        <f aca="true" t="shared" si="24" ref="Z99:Z104">+IF(+(S99+T99)&gt;=P99,+T99,+(+P99-S99))</f>
        <v>0</v>
      </c>
      <c r="AA99" s="351">
        <f aca="true" t="shared" si="25" ref="AA99:AA104">X99+Y99-Z99</f>
        <v>0</v>
      </c>
      <c r="AB99" s="281"/>
      <c r="AC99" s="281"/>
      <c r="AD99" s="282"/>
      <c r="AE99" s="349">
        <f t="shared" si="18"/>
        <v>0</v>
      </c>
    </row>
    <row r="100" spans="1:31" ht="18.75" thickBot="1">
      <c r="A100" s="465">
        <v>89</v>
      </c>
      <c r="I100" s="182"/>
      <c r="J100" s="140">
        <v>4202</v>
      </c>
      <c r="K100" s="142" t="s">
        <v>469</v>
      </c>
      <c r="L100" s="528"/>
      <c r="M100" s="531"/>
      <c r="N100" s="272"/>
      <c r="O100" s="272"/>
      <c r="P100" s="587">
        <f t="shared" si="22"/>
        <v>0</v>
      </c>
      <c r="Q100" s="270">
        <f t="shared" si="19"/>
      </c>
      <c r="R100" s="271"/>
      <c r="S100" s="495"/>
      <c r="T100" s="281"/>
      <c r="U100" s="351">
        <f t="shared" si="20"/>
        <v>0</v>
      </c>
      <c r="V100" s="496">
        <f t="shared" si="23"/>
        <v>0</v>
      </c>
      <c r="W100" s="271"/>
      <c r="X100" s="495"/>
      <c r="Y100" s="281"/>
      <c r="Z100" s="503">
        <f t="shared" si="24"/>
        <v>0</v>
      </c>
      <c r="AA100" s="351">
        <f t="shared" si="25"/>
        <v>0</v>
      </c>
      <c r="AB100" s="281"/>
      <c r="AC100" s="281"/>
      <c r="AD100" s="282"/>
      <c r="AE100" s="349">
        <f t="shared" si="18"/>
        <v>0</v>
      </c>
    </row>
    <row r="101" spans="1:31" ht="32.25" thickBot="1">
      <c r="A101" s="465">
        <v>90</v>
      </c>
      <c r="I101" s="182"/>
      <c r="J101" s="140">
        <v>4214</v>
      </c>
      <c r="K101" s="142" t="s">
        <v>470</v>
      </c>
      <c r="L101" s="528"/>
      <c r="M101" s="531"/>
      <c r="N101" s="272"/>
      <c r="O101" s="272"/>
      <c r="P101" s="587">
        <f t="shared" si="22"/>
        <v>0</v>
      </c>
      <c r="Q101" s="270">
        <f t="shared" si="19"/>
      </c>
      <c r="R101" s="271"/>
      <c r="S101" s="495"/>
      <c r="T101" s="281"/>
      <c r="U101" s="351">
        <f t="shared" si="20"/>
        <v>0</v>
      </c>
      <c r="V101" s="496">
        <f t="shared" si="23"/>
        <v>0</v>
      </c>
      <c r="W101" s="271"/>
      <c r="X101" s="495"/>
      <c r="Y101" s="281"/>
      <c r="Z101" s="503">
        <f t="shared" si="24"/>
        <v>0</v>
      </c>
      <c r="AA101" s="351">
        <f t="shared" si="25"/>
        <v>0</v>
      </c>
      <c r="AB101" s="281"/>
      <c r="AC101" s="281"/>
      <c r="AD101" s="282"/>
      <c r="AE101" s="349">
        <f t="shared" si="18"/>
        <v>0</v>
      </c>
    </row>
    <row r="102" spans="1:31" ht="32.25" thickBot="1">
      <c r="A102" s="465">
        <v>91</v>
      </c>
      <c r="I102" s="182"/>
      <c r="J102" s="140">
        <v>4217</v>
      </c>
      <c r="K102" s="142" t="s">
        <v>471</v>
      </c>
      <c r="L102" s="528"/>
      <c r="M102" s="531"/>
      <c r="N102" s="272"/>
      <c r="O102" s="272"/>
      <c r="P102" s="587">
        <f t="shared" si="22"/>
        <v>0</v>
      </c>
      <c r="Q102" s="270">
        <f t="shared" si="19"/>
      </c>
      <c r="R102" s="271"/>
      <c r="S102" s="495"/>
      <c r="T102" s="281"/>
      <c r="U102" s="351">
        <f t="shared" si="20"/>
        <v>0</v>
      </c>
      <c r="V102" s="496">
        <f t="shared" si="23"/>
        <v>0</v>
      </c>
      <c r="W102" s="271"/>
      <c r="X102" s="495"/>
      <c r="Y102" s="281"/>
      <c r="Z102" s="503">
        <f t="shared" si="24"/>
        <v>0</v>
      </c>
      <c r="AA102" s="351">
        <f t="shared" si="25"/>
        <v>0</v>
      </c>
      <c r="AB102" s="281"/>
      <c r="AC102" s="281"/>
      <c r="AD102" s="282"/>
      <c r="AE102" s="349">
        <f t="shared" si="18"/>
        <v>0</v>
      </c>
    </row>
    <row r="103" spans="1:31" ht="32.25" thickBot="1">
      <c r="A103" s="465">
        <v>92</v>
      </c>
      <c r="I103" s="182"/>
      <c r="J103" s="140">
        <v>4218</v>
      </c>
      <c r="K103" s="149" t="s">
        <v>472</v>
      </c>
      <c r="L103" s="528"/>
      <c r="M103" s="531"/>
      <c r="N103" s="272"/>
      <c r="O103" s="272"/>
      <c r="P103" s="587">
        <f t="shared" si="22"/>
        <v>0</v>
      </c>
      <c r="Q103" s="270">
        <f t="shared" si="19"/>
      </c>
      <c r="R103" s="271"/>
      <c r="S103" s="495"/>
      <c r="T103" s="281"/>
      <c r="U103" s="351">
        <f t="shared" si="20"/>
        <v>0</v>
      </c>
      <c r="V103" s="496">
        <f t="shared" si="23"/>
        <v>0</v>
      </c>
      <c r="W103" s="271"/>
      <c r="X103" s="495"/>
      <c r="Y103" s="281"/>
      <c r="Z103" s="503">
        <f t="shared" si="24"/>
        <v>0</v>
      </c>
      <c r="AA103" s="351">
        <f t="shared" si="25"/>
        <v>0</v>
      </c>
      <c r="AB103" s="281"/>
      <c r="AC103" s="281"/>
      <c r="AD103" s="282"/>
      <c r="AE103" s="349">
        <f t="shared" si="18"/>
        <v>0</v>
      </c>
    </row>
    <row r="104" spans="1:31" ht="18.75" thickBot="1">
      <c r="A104" s="465">
        <v>93</v>
      </c>
      <c r="I104" s="182"/>
      <c r="J104" s="140">
        <v>4219</v>
      </c>
      <c r="K104" s="162" t="s">
        <v>473</v>
      </c>
      <c r="L104" s="528"/>
      <c r="M104" s="531"/>
      <c r="N104" s="272"/>
      <c r="O104" s="272"/>
      <c r="P104" s="587">
        <f t="shared" si="22"/>
        <v>0</v>
      </c>
      <c r="Q104" s="270">
        <f t="shared" si="19"/>
      </c>
      <c r="R104" s="271"/>
      <c r="S104" s="495"/>
      <c r="T104" s="281"/>
      <c r="U104" s="351">
        <f t="shared" si="20"/>
        <v>0</v>
      </c>
      <c r="V104" s="496">
        <f t="shared" si="23"/>
        <v>0</v>
      </c>
      <c r="W104" s="271"/>
      <c r="X104" s="495"/>
      <c r="Y104" s="281"/>
      <c r="Z104" s="503">
        <f t="shared" si="24"/>
        <v>0</v>
      </c>
      <c r="AA104" s="351">
        <f t="shared" si="25"/>
        <v>0</v>
      </c>
      <c r="AB104" s="281"/>
      <c r="AC104" s="281"/>
      <c r="AD104" s="282"/>
      <c r="AE104" s="349">
        <f t="shared" si="18"/>
        <v>0</v>
      </c>
    </row>
    <row r="105" spans="1:31" ht="18.75" thickBot="1">
      <c r="A105" s="465">
        <v>94</v>
      </c>
      <c r="I105" s="143">
        <v>4300</v>
      </c>
      <c r="J105" s="917" t="s">
        <v>474</v>
      </c>
      <c r="K105" s="917"/>
      <c r="L105" s="532">
        <f>SUM(L106:L108)</f>
        <v>0</v>
      </c>
      <c r="M105" s="353">
        <f>SUM(M106:M108)</f>
        <v>0</v>
      </c>
      <c r="N105" s="279">
        <f>SUM(N106:N108)</f>
        <v>0</v>
      </c>
      <c r="O105" s="279">
        <f>SUM(O106:O108)</f>
        <v>0</v>
      </c>
      <c r="P105" s="279">
        <f>SUM(P106:P108)</f>
        <v>0</v>
      </c>
      <c r="Q105" s="270">
        <f t="shared" si="19"/>
        <v>0</v>
      </c>
      <c r="R105" s="271"/>
      <c r="S105" s="354">
        <f>SUM(S106:S108)</f>
        <v>0</v>
      </c>
      <c r="T105" s="355">
        <f>SUM(T106:T108)</f>
        <v>0</v>
      </c>
      <c r="U105" s="498">
        <f>SUM(U106:U108)</f>
        <v>0</v>
      </c>
      <c r="V105" s="499">
        <f>SUM(V106:V108)</f>
        <v>0</v>
      </c>
      <c r="W105" s="271"/>
      <c r="X105" s="354">
        <f aca="true" t="shared" si="26" ref="X105:AD105">SUM(X106:X108)</f>
        <v>0</v>
      </c>
      <c r="Y105" s="355">
        <f t="shared" si="26"/>
        <v>0</v>
      </c>
      <c r="Z105" s="355">
        <f t="shared" si="26"/>
        <v>0</v>
      </c>
      <c r="AA105" s="355">
        <f t="shared" si="26"/>
        <v>0</v>
      </c>
      <c r="AB105" s="355">
        <f t="shared" si="26"/>
        <v>0</v>
      </c>
      <c r="AC105" s="355">
        <f t="shared" si="26"/>
        <v>0</v>
      </c>
      <c r="AD105" s="499">
        <f t="shared" si="26"/>
        <v>0</v>
      </c>
      <c r="AE105" s="349">
        <f t="shared" si="18"/>
        <v>0</v>
      </c>
    </row>
    <row r="106" spans="1:31" ht="18.75" thickBot="1">
      <c r="A106" s="465">
        <v>95</v>
      </c>
      <c r="I106" s="182"/>
      <c r="J106" s="148">
        <v>4301</v>
      </c>
      <c r="K106" s="172" t="s">
        <v>475</v>
      </c>
      <c r="L106" s="528"/>
      <c r="M106" s="531"/>
      <c r="N106" s="272"/>
      <c r="O106" s="272"/>
      <c r="P106" s="587">
        <f aca="true" t="shared" si="27" ref="P106:P111">M106+N106+O106</f>
        <v>0</v>
      </c>
      <c r="Q106" s="270">
        <f t="shared" si="19"/>
      </c>
      <c r="R106" s="271"/>
      <c r="S106" s="495"/>
      <c r="T106" s="281"/>
      <c r="U106" s="351">
        <f t="shared" si="20"/>
        <v>0</v>
      </c>
      <c r="V106" s="496">
        <f aca="true" t="shared" si="28" ref="V106:V111">S106+T106-U106</f>
        <v>0</v>
      </c>
      <c r="W106" s="271"/>
      <c r="X106" s="495"/>
      <c r="Y106" s="281"/>
      <c r="Z106" s="503">
        <f aca="true" t="shared" si="29" ref="Z106:Z111">+IF(+(S106+T106)&gt;=P106,+T106,+(+P106-S106))</f>
        <v>0</v>
      </c>
      <c r="AA106" s="351">
        <f aca="true" t="shared" si="30" ref="AA106:AA111">X106+Y106-Z106</f>
        <v>0</v>
      </c>
      <c r="AB106" s="281"/>
      <c r="AC106" s="281"/>
      <c r="AD106" s="282"/>
      <c r="AE106" s="349">
        <f t="shared" si="18"/>
        <v>0</v>
      </c>
    </row>
    <row r="107" spans="1:31" ht="18.75" thickBot="1">
      <c r="A107" s="465">
        <v>96</v>
      </c>
      <c r="I107" s="182"/>
      <c r="J107" s="140">
        <v>4302</v>
      </c>
      <c r="K107" s="142" t="s">
        <v>1397</v>
      </c>
      <c r="L107" s="528"/>
      <c r="M107" s="531"/>
      <c r="N107" s="272"/>
      <c r="O107" s="272"/>
      <c r="P107" s="587">
        <f t="shared" si="27"/>
        <v>0</v>
      </c>
      <c r="Q107" s="270">
        <f t="shared" si="19"/>
      </c>
      <c r="R107" s="271"/>
      <c r="S107" s="495"/>
      <c r="T107" s="281"/>
      <c r="U107" s="351">
        <f t="shared" si="20"/>
        <v>0</v>
      </c>
      <c r="V107" s="496">
        <f t="shared" si="28"/>
        <v>0</v>
      </c>
      <c r="W107" s="271"/>
      <c r="X107" s="495"/>
      <c r="Y107" s="281"/>
      <c r="Z107" s="503">
        <f t="shared" si="29"/>
        <v>0</v>
      </c>
      <c r="AA107" s="351">
        <f t="shared" si="30"/>
        <v>0</v>
      </c>
      <c r="AB107" s="281"/>
      <c r="AC107" s="281"/>
      <c r="AD107" s="282"/>
      <c r="AE107" s="349">
        <f t="shared" si="18"/>
        <v>0</v>
      </c>
    </row>
    <row r="108" spans="1:31" ht="18.75" thickBot="1">
      <c r="A108" s="465">
        <v>97</v>
      </c>
      <c r="I108" s="182"/>
      <c r="J108" s="146">
        <v>4309</v>
      </c>
      <c r="K108" s="152" t="s">
        <v>477</v>
      </c>
      <c r="L108" s="528"/>
      <c r="M108" s="531"/>
      <c r="N108" s="272"/>
      <c r="O108" s="272"/>
      <c r="P108" s="587">
        <f t="shared" si="27"/>
        <v>0</v>
      </c>
      <c r="Q108" s="270">
        <f t="shared" si="19"/>
      </c>
      <c r="R108" s="271"/>
      <c r="S108" s="495"/>
      <c r="T108" s="281"/>
      <c r="U108" s="351">
        <f t="shared" si="20"/>
        <v>0</v>
      </c>
      <c r="V108" s="496">
        <f t="shared" si="28"/>
        <v>0</v>
      </c>
      <c r="W108" s="271"/>
      <c r="X108" s="495"/>
      <c r="Y108" s="281"/>
      <c r="Z108" s="503">
        <f t="shared" si="29"/>
        <v>0</v>
      </c>
      <c r="AA108" s="351">
        <f t="shared" si="30"/>
        <v>0</v>
      </c>
      <c r="AB108" s="281"/>
      <c r="AC108" s="281"/>
      <c r="AD108" s="282"/>
      <c r="AE108" s="349">
        <f t="shared" si="18"/>
        <v>0</v>
      </c>
    </row>
    <row r="109" spans="1:31" ht="18.75" thickBot="1">
      <c r="A109" s="465">
        <v>98</v>
      </c>
      <c r="I109" s="143">
        <v>4400</v>
      </c>
      <c r="J109" s="954" t="s">
        <v>478</v>
      </c>
      <c r="K109" s="954"/>
      <c r="L109" s="532"/>
      <c r="M109" s="535"/>
      <c r="N109" s="285"/>
      <c r="O109" s="285"/>
      <c r="P109" s="587">
        <f t="shared" si="27"/>
        <v>0</v>
      </c>
      <c r="Q109" s="270">
        <f t="shared" si="19"/>
        <v>0</v>
      </c>
      <c r="R109" s="271"/>
      <c r="S109" s="502"/>
      <c r="T109" s="283"/>
      <c r="U109" s="355">
        <f t="shared" si="20"/>
        <v>0</v>
      </c>
      <c r="V109" s="496">
        <f t="shared" si="28"/>
        <v>0</v>
      </c>
      <c r="W109" s="271"/>
      <c r="X109" s="502"/>
      <c r="Y109" s="283"/>
      <c r="Z109" s="503">
        <f t="shared" si="29"/>
        <v>0</v>
      </c>
      <c r="AA109" s="351">
        <f t="shared" si="30"/>
        <v>0</v>
      </c>
      <c r="AB109" s="283"/>
      <c r="AC109" s="283"/>
      <c r="AD109" s="282"/>
      <c r="AE109" s="349">
        <f t="shared" si="18"/>
        <v>0</v>
      </c>
    </row>
    <row r="110" spans="1:31" ht="18.75" thickBot="1">
      <c r="A110" s="465">
        <v>99</v>
      </c>
      <c r="I110" s="143">
        <v>4500</v>
      </c>
      <c r="J110" s="957" t="s">
        <v>1364</v>
      </c>
      <c r="K110" s="957"/>
      <c r="L110" s="532"/>
      <c r="M110" s="535"/>
      <c r="N110" s="285"/>
      <c r="O110" s="285"/>
      <c r="P110" s="587">
        <f t="shared" si="27"/>
        <v>0</v>
      </c>
      <c r="Q110" s="270">
        <f t="shared" si="19"/>
        <v>0</v>
      </c>
      <c r="R110" s="271"/>
      <c r="S110" s="502"/>
      <c r="T110" s="283"/>
      <c r="U110" s="355">
        <f t="shared" si="20"/>
        <v>0</v>
      </c>
      <c r="V110" s="496">
        <f t="shared" si="28"/>
        <v>0</v>
      </c>
      <c r="W110" s="271"/>
      <c r="X110" s="502"/>
      <c r="Y110" s="283"/>
      <c r="Z110" s="503">
        <f t="shared" si="29"/>
        <v>0</v>
      </c>
      <c r="AA110" s="351">
        <f t="shared" si="30"/>
        <v>0</v>
      </c>
      <c r="AB110" s="283"/>
      <c r="AC110" s="283"/>
      <c r="AD110" s="282"/>
      <c r="AE110" s="349">
        <f t="shared" si="18"/>
        <v>0</v>
      </c>
    </row>
    <row r="111" spans="1:31" ht="33" customHeight="1" thickBot="1">
      <c r="A111" s="465">
        <v>100</v>
      </c>
      <c r="I111" s="143">
        <v>4600</v>
      </c>
      <c r="J111" s="955" t="s">
        <v>479</v>
      </c>
      <c r="K111" s="956"/>
      <c r="L111" s="532"/>
      <c r="M111" s="535"/>
      <c r="N111" s="285"/>
      <c r="O111" s="285"/>
      <c r="P111" s="587">
        <f t="shared" si="27"/>
        <v>0</v>
      </c>
      <c r="Q111" s="270">
        <f t="shared" si="19"/>
        <v>0</v>
      </c>
      <c r="R111" s="271"/>
      <c r="S111" s="502"/>
      <c r="T111" s="283"/>
      <c r="U111" s="355">
        <f t="shared" si="20"/>
        <v>0</v>
      </c>
      <c r="V111" s="496">
        <f t="shared" si="28"/>
        <v>0</v>
      </c>
      <c r="W111" s="271"/>
      <c r="X111" s="502"/>
      <c r="Y111" s="283"/>
      <c r="Z111" s="503">
        <f t="shared" si="29"/>
        <v>0</v>
      </c>
      <c r="AA111" s="351">
        <f t="shared" si="30"/>
        <v>0</v>
      </c>
      <c r="AB111" s="283"/>
      <c r="AC111" s="283"/>
      <c r="AD111" s="282"/>
      <c r="AE111" s="349">
        <f t="shared" si="18"/>
        <v>0</v>
      </c>
    </row>
    <row r="112" spans="1:31" ht="20.25" customHeight="1" thickBot="1">
      <c r="A112" s="465">
        <v>101</v>
      </c>
      <c r="I112" s="143">
        <v>4900</v>
      </c>
      <c r="J112" s="953" t="s">
        <v>512</v>
      </c>
      <c r="K112" s="953"/>
      <c r="L112" s="532">
        <f>+L113+L114</f>
        <v>0</v>
      </c>
      <c r="M112" s="353">
        <f>+M113+M114</f>
        <v>0</v>
      </c>
      <c r="N112" s="279">
        <f>+N113+N114</f>
        <v>0</v>
      </c>
      <c r="O112" s="279">
        <f>+O113+O114</f>
        <v>0</v>
      </c>
      <c r="P112" s="279">
        <f>+P113+P114</f>
        <v>0</v>
      </c>
      <c r="Q112" s="270">
        <f t="shared" si="19"/>
        <v>0</v>
      </c>
      <c r="R112" s="271"/>
      <c r="S112" s="356"/>
      <c r="T112" s="367"/>
      <c r="U112" s="367"/>
      <c r="V112" s="500"/>
      <c r="W112" s="271"/>
      <c r="X112" s="356"/>
      <c r="Y112" s="367"/>
      <c r="Z112" s="367"/>
      <c r="AA112" s="367"/>
      <c r="AB112" s="367"/>
      <c r="AC112" s="367"/>
      <c r="AD112" s="500"/>
      <c r="AE112" s="349">
        <f t="shared" si="18"/>
        <v>0</v>
      </c>
    </row>
    <row r="113" spans="1:31" ht="30.75" customHeight="1" thickBot="1">
      <c r="A113" s="465">
        <v>102</v>
      </c>
      <c r="I113" s="182"/>
      <c r="J113" s="148">
        <v>4901</v>
      </c>
      <c r="K113" s="183" t="s">
        <v>513</v>
      </c>
      <c r="L113" s="528"/>
      <c r="M113" s="531"/>
      <c r="N113" s="272"/>
      <c r="O113" s="272"/>
      <c r="P113" s="587">
        <f>M113+N113+O113</f>
        <v>0</v>
      </c>
      <c r="Q113" s="270">
        <f t="shared" si="19"/>
      </c>
      <c r="R113" s="271"/>
      <c r="S113" s="352"/>
      <c r="T113" s="357"/>
      <c r="U113" s="357"/>
      <c r="V113" s="497"/>
      <c r="W113" s="271"/>
      <c r="X113" s="352"/>
      <c r="Y113" s="357"/>
      <c r="Z113" s="357"/>
      <c r="AA113" s="357"/>
      <c r="AB113" s="357"/>
      <c r="AC113" s="357"/>
      <c r="AD113" s="497"/>
      <c r="AE113" s="349">
        <f t="shared" si="18"/>
        <v>0</v>
      </c>
    </row>
    <row r="114" spans="1:31" ht="18.75" thickBot="1">
      <c r="A114" s="465">
        <v>103</v>
      </c>
      <c r="I114" s="182"/>
      <c r="J114" s="146">
        <v>4902</v>
      </c>
      <c r="K114" s="152" t="s">
        <v>514</v>
      </c>
      <c r="L114" s="528"/>
      <c r="M114" s="531"/>
      <c r="N114" s="272"/>
      <c r="O114" s="272"/>
      <c r="P114" s="587">
        <f>M114+N114+O114</f>
        <v>0</v>
      </c>
      <c r="Q114" s="270">
        <f t="shared" si="19"/>
      </c>
      <c r="R114" s="271"/>
      <c r="S114" s="352"/>
      <c r="T114" s="357"/>
      <c r="U114" s="357"/>
      <c r="V114" s="497"/>
      <c r="W114" s="271"/>
      <c r="X114" s="352"/>
      <c r="Y114" s="357"/>
      <c r="Z114" s="357"/>
      <c r="AA114" s="357"/>
      <c r="AB114" s="357"/>
      <c r="AC114" s="357"/>
      <c r="AD114" s="497"/>
      <c r="AE114" s="349">
        <f t="shared" si="18"/>
        <v>0</v>
      </c>
    </row>
    <row r="115" spans="1:31" ht="18.75" thickBot="1">
      <c r="A115" s="465">
        <v>104</v>
      </c>
      <c r="I115" s="184">
        <v>5100</v>
      </c>
      <c r="J115" s="952" t="s">
        <v>480</v>
      </c>
      <c r="K115" s="952"/>
      <c r="L115" s="579"/>
      <c r="M115" s="576"/>
      <c r="N115" s="504"/>
      <c r="O115" s="504"/>
      <c r="P115" s="587">
        <f>M115+N115+O115</f>
        <v>0</v>
      </c>
      <c r="Q115" s="270">
        <f t="shared" si="19"/>
        <v>0</v>
      </c>
      <c r="R115" s="271"/>
      <c r="S115" s="505"/>
      <c r="T115" s="506"/>
      <c r="U115" s="370">
        <f t="shared" si="20"/>
        <v>0</v>
      </c>
      <c r="V115" s="496">
        <f>S115+T115-U115</f>
        <v>0</v>
      </c>
      <c r="W115" s="271"/>
      <c r="X115" s="505"/>
      <c r="Y115" s="506"/>
      <c r="Z115" s="503">
        <f>+IF(+(S115+T115)&gt;=P115,+T115,+(+P115-S115))</f>
        <v>0</v>
      </c>
      <c r="AA115" s="351">
        <f>X115+Y115-Z115</f>
        <v>0</v>
      </c>
      <c r="AB115" s="506"/>
      <c r="AC115" s="506"/>
      <c r="AD115" s="282"/>
      <c r="AE115" s="349">
        <f t="shared" si="18"/>
        <v>0</v>
      </c>
    </row>
    <row r="116" spans="1:31" ht="18.75" thickBot="1">
      <c r="A116" s="465">
        <v>105</v>
      </c>
      <c r="I116" s="184">
        <v>5200</v>
      </c>
      <c r="J116" s="950" t="s">
        <v>481</v>
      </c>
      <c r="K116" s="950"/>
      <c r="L116" s="579">
        <f>SUM(L117:L123)</f>
        <v>0</v>
      </c>
      <c r="M116" s="577">
        <f>SUM(M117:M123)</f>
        <v>0</v>
      </c>
      <c r="N116" s="507">
        <f>SUM(N117:N123)</f>
        <v>0</v>
      </c>
      <c r="O116" s="507">
        <f>SUM(O117:O123)</f>
        <v>0</v>
      </c>
      <c r="P116" s="507">
        <f>SUM(P117:P123)</f>
        <v>0</v>
      </c>
      <c r="Q116" s="270">
        <f t="shared" si="19"/>
        <v>0</v>
      </c>
      <c r="R116" s="271"/>
      <c r="S116" s="369">
        <f>SUM(S117:S123)</f>
        <v>0</v>
      </c>
      <c r="T116" s="370">
        <f>SUM(T117:T123)</f>
        <v>0</v>
      </c>
      <c r="U116" s="508">
        <f>SUM(U117:U123)</f>
        <v>0</v>
      </c>
      <c r="V116" s="509">
        <f>SUM(V117:V123)</f>
        <v>0</v>
      </c>
      <c r="W116" s="271"/>
      <c r="X116" s="369">
        <f aca="true" t="shared" si="31" ref="X116:AD116">SUM(X117:X123)</f>
        <v>0</v>
      </c>
      <c r="Y116" s="370">
        <f t="shared" si="31"/>
        <v>0</v>
      </c>
      <c r="Z116" s="370">
        <f t="shared" si="31"/>
        <v>0</v>
      </c>
      <c r="AA116" s="370">
        <f t="shared" si="31"/>
        <v>0</v>
      </c>
      <c r="AB116" s="370">
        <f t="shared" si="31"/>
        <v>0</v>
      </c>
      <c r="AC116" s="370">
        <f t="shared" si="31"/>
        <v>0</v>
      </c>
      <c r="AD116" s="509">
        <f t="shared" si="31"/>
        <v>0</v>
      </c>
      <c r="AE116" s="349">
        <f t="shared" si="18"/>
        <v>0</v>
      </c>
    </row>
    <row r="117" spans="1:31" ht="18.75" thickBot="1">
      <c r="A117" s="465">
        <v>106</v>
      </c>
      <c r="I117" s="185"/>
      <c r="J117" s="186">
        <v>5201</v>
      </c>
      <c r="K117" s="187" t="s">
        <v>482</v>
      </c>
      <c r="L117" s="580"/>
      <c r="M117" s="578"/>
      <c r="N117" s="510"/>
      <c r="O117" s="510"/>
      <c r="P117" s="587">
        <f aca="true" t="shared" si="32" ref="P117:P123">M117+N117+O117</f>
        <v>0</v>
      </c>
      <c r="Q117" s="270">
        <f t="shared" si="19"/>
      </c>
      <c r="R117" s="271"/>
      <c r="S117" s="511"/>
      <c r="T117" s="512"/>
      <c r="U117" s="373">
        <f t="shared" si="20"/>
        <v>0</v>
      </c>
      <c r="V117" s="496">
        <f aca="true" t="shared" si="33" ref="V117:V123">S117+T117-U117</f>
        <v>0</v>
      </c>
      <c r="W117" s="271"/>
      <c r="X117" s="511"/>
      <c r="Y117" s="512"/>
      <c r="Z117" s="503">
        <f aca="true" t="shared" si="34" ref="Z117:Z123">+IF(+(S117+T117)&gt;=P117,+T117,+(+P117-S117))</f>
        <v>0</v>
      </c>
      <c r="AA117" s="351">
        <f aca="true" t="shared" si="35" ref="AA117:AA123">X117+Y117-Z117</f>
        <v>0</v>
      </c>
      <c r="AB117" s="512"/>
      <c r="AC117" s="512"/>
      <c r="AD117" s="282"/>
      <c r="AE117" s="349">
        <f t="shared" si="18"/>
        <v>0</v>
      </c>
    </row>
    <row r="118" spans="1:31" ht="18.75" thickBot="1">
      <c r="A118" s="465">
        <v>107</v>
      </c>
      <c r="I118" s="185"/>
      <c r="J118" s="188">
        <v>5202</v>
      </c>
      <c r="K118" s="189" t="s">
        <v>483</v>
      </c>
      <c r="L118" s="580"/>
      <c r="M118" s="578"/>
      <c r="N118" s="510"/>
      <c r="O118" s="510"/>
      <c r="P118" s="587">
        <f t="shared" si="32"/>
        <v>0</v>
      </c>
      <c r="Q118" s="270">
        <f t="shared" si="19"/>
      </c>
      <c r="R118" s="271"/>
      <c r="S118" s="511"/>
      <c r="T118" s="512"/>
      <c r="U118" s="373">
        <f t="shared" si="20"/>
        <v>0</v>
      </c>
      <c r="V118" s="496">
        <f t="shared" si="33"/>
        <v>0</v>
      </c>
      <c r="W118" s="271"/>
      <c r="X118" s="511"/>
      <c r="Y118" s="512"/>
      <c r="Z118" s="503">
        <f t="shared" si="34"/>
        <v>0</v>
      </c>
      <c r="AA118" s="351">
        <f t="shared" si="35"/>
        <v>0</v>
      </c>
      <c r="AB118" s="512"/>
      <c r="AC118" s="512"/>
      <c r="AD118" s="282"/>
      <c r="AE118" s="349">
        <f t="shared" si="18"/>
        <v>0</v>
      </c>
    </row>
    <row r="119" spans="1:31" ht="32.25" thickBot="1">
      <c r="A119" s="465">
        <v>108</v>
      </c>
      <c r="I119" s="185"/>
      <c r="J119" s="188">
        <v>5203</v>
      </c>
      <c r="K119" s="189" t="s">
        <v>1240</v>
      </c>
      <c r="L119" s="580"/>
      <c r="M119" s="578"/>
      <c r="N119" s="510"/>
      <c r="O119" s="510"/>
      <c r="P119" s="587">
        <f t="shared" si="32"/>
        <v>0</v>
      </c>
      <c r="Q119" s="270">
        <f t="shared" si="19"/>
      </c>
      <c r="R119" s="271"/>
      <c r="S119" s="511"/>
      <c r="T119" s="512"/>
      <c r="U119" s="373">
        <f t="shared" si="20"/>
        <v>0</v>
      </c>
      <c r="V119" s="496">
        <f t="shared" si="33"/>
        <v>0</v>
      </c>
      <c r="W119" s="271"/>
      <c r="X119" s="511"/>
      <c r="Y119" s="512"/>
      <c r="Z119" s="503">
        <f t="shared" si="34"/>
        <v>0</v>
      </c>
      <c r="AA119" s="351">
        <f t="shared" si="35"/>
        <v>0</v>
      </c>
      <c r="AB119" s="512"/>
      <c r="AC119" s="512"/>
      <c r="AD119" s="282"/>
      <c r="AE119" s="349">
        <f t="shared" si="18"/>
        <v>0</v>
      </c>
    </row>
    <row r="120" spans="1:31" ht="18.75" thickBot="1">
      <c r="A120" s="465">
        <v>109</v>
      </c>
      <c r="I120" s="185"/>
      <c r="J120" s="188">
        <v>5204</v>
      </c>
      <c r="K120" s="189" t="s">
        <v>1241</v>
      </c>
      <c r="L120" s="580"/>
      <c r="M120" s="578"/>
      <c r="N120" s="510"/>
      <c r="O120" s="510"/>
      <c r="P120" s="587">
        <f t="shared" si="32"/>
        <v>0</v>
      </c>
      <c r="Q120" s="270">
        <f t="shared" si="19"/>
      </c>
      <c r="R120" s="271"/>
      <c r="S120" s="511"/>
      <c r="T120" s="512"/>
      <c r="U120" s="373">
        <f t="shared" si="20"/>
        <v>0</v>
      </c>
      <c r="V120" s="496">
        <f t="shared" si="33"/>
        <v>0</v>
      </c>
      <c r="W120" s="271"/>
      <c r="X120" s="511"/>
      <c r="Y120" s="512"/>
      <c r="Z120" s="503">
        <f t="shared" si="34"/>
        <v>0</v>
      </c>
      <c r="AA120" s="351">
        <f t="shared" si="35"/>
        <v>0</v>
      </c>
      <c r="AB120" s="512"/>
      <c r="AC120" s="512"/>
      <c r="AD120" s="282"/>
      <c r="AE120" s="349">
        <f t="shared" si="18"/>
        <v>0</v>
      </c>
    </row>
    <row r="121" spans="1:31" ht="20.25" customHeight="1" thickBot="1">
      <c r="A121" s="465">
        <v>110</v>
      </c>
      <c r="I121" s="185"/>
      <c r="J121" s="188">
        <v>5205</v>
      </c>
      <c r="K121" s="189" t="s">
        <v>1242</v>
      </c>
      <c r="L121" s="580"/>
      <c r="M121" s="578"/>
      <c r="N121" s="510"/>
      <c r="O121" s="510"/>
      <c r="P121" s="587">
        <f t="shared" si="32"/>
        <v>0</v>
      </c>
      <c r="Q121" s="270">
        <f t="shared" si="19"/>
      </c>
      <c r="R121" s="271"/>
      <c r="S121" s="511"/>
      <c r="T121" s="512"/>
      <c r="U121" s="373">
        <f t="shared" si="20"/>
        <v>0</v>
      </c>
      <c r="V121" s="496">
        <f t="shared" si="33"/>
        <v>0</v>
      </c>
      <c r="W121" s="271"/>
      <c r="X121" s="511"/>
      <c r="Y121" s="512"/>
      <c r="Z121" s="503">
        <f t="shared" si="34"/>
        <v>0</v>
      </c>
      <c r="AA121" s="351">
        <f t="shared" si="35"/>
        <v>0</v>
      </c>
      <c r="AB121" s="512"/>
      <c r="AC121" s="512"/>
      <c r="AD121" s="282"/>
      <c r="AE121" s="349">
        <f t="shared" si="18"/>
        <v>0</v>
      </c>
    </row>
    <row r="122" spans="1:31" ht="18.75" thickBot="1">
      <c r="A122" s="465">
        <v>111</v>
      </c>
      <c r="I122" s="185"/>
      <c r="J122" s="188">
        <v>5206</v>
      </c>
      <c r="K122" s="189" t="s">
        <v>1243</v>
      </c>
      <c r="L122" s="580"/>
      <c r="M122" s="578"/>
      <c r="N122" s="510"/>
      <c r="O122" s="510"/>
      <c r="P122" s="587">
        <f t="shared" si="32"/>
        <v>0</v>
      </c>
      <c r="Q122" s="270">
        <f t="shared" si="19"/>
      </c>
      <c r="R122" s="271"/>
      <c r="S122" s="511"/>
      <c r="T122" s="512"/>
      <c r="U122" s="373">
        <f t="shared" si="20"/>
        <v>0</v>
      </c>
      <c r="V122" s="496">
        <f t="shared" si="33"/>
        <v>0</v>
      </c>
      <c r="W122" s="271"/>
      <c r="X122" s="511"/>
      <c r="Y122" s="512"/>
      <c r="Z122" s="503">
        <f t="shared" si="34"/>
        <v>0</v>
      </c>
      <c r="AA122" s="351">
        <f t="shared" si="35"/>
        <v>0</v>
      </c>
      <c r="AB122" s="512"/>
      <c r="AC122" s="512"/>
      <c r="AD122" s="282"/>
      <c r="AE122" s="349">
        <f t="shared" si="18"/>
        <v>0</v>
      </c>
    </row>
    <row r="123" spans="1:31" ht="18.75" thickBot="1">
      <c r="A123" s="465">
        <v>112</v>
      </c>
      <c r="I123" s="185"/>
      <c r="J123" s="190">
        <v>5219</v>
      </c>
      <c r="K123" s="191" t="s">
        <v>1244</v>
      </c>
      <c r="L123" s="580"/>
      <c r="M123" s="578"/>
      <c r="N123" s="510"/>
      <c r="O123" s="510"/>
      <c r="P123" s="587">
        <f t="shared" si="32"/>
        <v>0</v>
      </c>
      <c r="Q123" s="270">
        <f t="shared" si="19"/>
      </c>
      <c r="R123" s="271"/>
      <c r="S123" s="511"/>
      <c r="T123" s="512"/>
      <c r="U123" s="373">
        <f t="shared" si="20"/>
        <v>0</v>
      </c>
      <c r="V123" s="496">
        <f t="shared" si="33"/>
        <v>0</v>
      </c>
      <c r="W123" s="271"/>
      <c r="X123" s="511"/>
      <c r="Y123" s="512"/>
      <c r="Z123" s="503">
        <f t="shared" si="34"/>
        <v>0</v>
      </c>
      <c r="AA123" s="351">
        <f t="shared" si="35"/>
        <v>0</v>
      </c>
      <c r="AB123" s="512"/>
      <c r="AC123" s="512"/>
      <c r="AD123" s="282"/>
      <c r="AE123" s="349">
        <f t="shared" si="18"/>
        <v>0</v>
      </c>
    </row>
    <row r="124" spans="1:31" ht="18.75" thickBot="1">
      <c r="A124" s="465">
        <v>113</v>
      </c>
      <c r="I124" s="184">
        <v>5300</v>
      </c>
      <c r="J124" s="951" t="s">
        <v>1245</v>
      </c>
      <c r="K124" s="951"/>
      <c r="L124" s="579">
        <f>SUM(L125:L126)</f>
        <v>0</v>
      </c>
      <c r="M124" s="577">
        <f>SUM(M125:M126)</f>
        <v>0</v>
      </c>
      <c r="N124" s="507">
        <f>SUM(N125:N126)</f>
        <v>0</v>
      </c>
      <c r="O124" s="507">
        <f>SUM(O125:O126)</f>
        <v>0</v>
      </c>
      <c r="P124" s="507">
        <f>SUM(P125:P126)</f>
        <v>0</v>
      </c>
      <c r="Q124" s="270">
        <f t="shared" si="19"/>
        <v>0</v>
      </c>
      <c r="R124" s="271"/>
      <c r="S124" s="369">
        <f>SUM(S125:S126)</f>
        <v>0</v>
      </c>
      <c r="T124" s="370">
        <f>SUM(T125:T126)</f>
        <v>0</v>
      </c>
      <c r="U124" s="508">
        <f>SUM(U125:U126)</f>
        <v>0</v>
      </c>
      <c r="V124" s="509">
        <f>SUM(V125:V126)</f>
        <v>0</v>
      </c>
      <c r="W124" s="271"/>
      <c r="X124" s="369">
        <f aca="true" t="shared" si="36" ref="X124:AD124">SUM(X125:X126)</f>
        <v>0</v>
      </c>
      <c r="Y124" s="370">
        <f t="shared" si="36"/>
        <v>0</v>
      </c>
      <c r="Z124" s="370">
        <f t="shared" si="36"/>
        <v>0</v>
      </c>
      <c r="AA124" s="370">
        <f t="shared" si="36"/>
        <v>0</v>
      </c>
      <c r="AB124" s="370">
        <f t="shared" si="36"/>
        <v>0</v>
      </c>
      <c r="AC124" s="370">
        <f t="shared" si="36"/>
        <v>0</v>
      </c>
      <c r="AD124" s="509">
        <f t="shared" si="36"/>
        <v>0</v>
      </c>
      <c r="AE124" s="349">
        <f t="shared" si="18"/>
        <v>0</v>
      </c>
    </row>
    <row r="125" spans="1:31" ht="32.25" thickBot="1">
      <c r="A125" s="465">
        <v>114</v>
      </c>
      <c r="I125" s="185"/>
      <c r="J125" s="186">
        <v>5301</v>
      </c>
      <c r="K125" s="187" t="s">
        <v>1793</v>
      </c>
      <c r="L125" s="580"/>
      <c r="M125" s="578"/>
      <c r="N125" s="510"/>
      <c r="O125" s="510"/>
      <c r="P125" s="587">
        <f>M125+N125+O125</f>
        <v>0</v>
      </c>
      <c r="Q125" s="270">
        <f t="shared" si="19"/>
      </c>
      <c r="R125" s="271"/>
      <c r="S125" s="511"/>
      <c r="T125" s="512"/>
      <c r="U125" s="373">
        <f t="shared" si="20"/>
        <v>0</v>
      </c>
      <c r="V125" s="496">
        <f>S125+T125-U125</f>
        <v>0</v>
      </c>
      <c r="W125" s="271"/>
      <c r="X125" s="511"/>
      <c r="Y125" s="512"/>
      <c r="Z125" s="503">
        <f>+IF(+(S125+T125)&gt;=P125,+T125,+(+P125-S125))</f>
        <v>0</v>
      </c>
      <c r="AA125" s="351">
        <f>X125+Y125-Z125</f>
        <v>0</v>
      </c>
      <c r="AB125" s="512"/>
      <c r="AC125" s="512"/>
      <c r="AD125" s="282"/>
      <c r="AE125" s="349">
        <f t="shared" si="18"/>
        <v>0</v>
      </c>
    </row>
    <row r="126" spans="1:31" ht="32.25" thickBot="1">
      <c r="A126" s="465">
        <v>115</v>
      </c>
      <c r="I126" s="185"/>
      <c r="J126" s="190">
        <v>5309</v>
      </c>
      <c r="K126" s="191" t="s">
        <v>1246</v>
      </c>
      <c r="L126" s="580"/>
      <c r="M126" s="578"/>
      <c r="N126" s="510"/>
      <c r="O126" s="510"/>
      <c r="P126" s="587">
        <f>M126+N126+O126</f>
        <v>0</v>
      </c>
      <c r="Q126" s="270">
        <f aca="true" t="shared" si="37" ref="Q126:Q142">(IF($E126&lt;&gt;0,$J$2,IF($I126&lt;&gt;0,$J$2,"")))</f>
      </c>
      <c r="R126" s="271"/>
      <c r="S126" s="511"/>
      <c r="T126" s="512"/>
      <c r="U126" s="373">
        <f t="shared" si="20"/>
        <v>0</v>
      </c>
      <c r="V126" s="496">
        <f>S126+T126-U126</f>
        <v>0</v>
      </c>
      <c r="W126" s="271"/>
      <c r="X126" s="511"/>
      <c r="Y126" s="512"/>
      <c r="Z126" s="503">
        <f>+IF(+(S126+T126)&gt;=P126,+T126,+(+P126-S126))</f>
        <v>0</v>
      </c>
      <c r="AA126" s="351">
        <f>X126+Y126-Z126</f>
        <v>0</v>
      </c>
      <c r="AB126" s="512"/>
      <c r="AC126" s="512"/>
      <c r="AD126" s="282"/>
      <c r="AE126" s="349">
        <f t="shared" si="18"/>
        <v>0</v>
      </c>
    </row>
    <row r="127" spans="1:31" ht="18.75" thickBot="1">
      <c r="A127" s="465">
        <v>116</v>
      </c>
      <c r="I127" s="184">
        <v>5400</v>
      </c>
      <c r="J127" s="952" t="s">
        <v>1337</v>
      </c>
      <c r="K127" s="952"/>
      <c r="L127" s="579"/>
      <c r="M127" s="576"/>
      <c r="N127" s="504"/>
      <c r="O127" s="504"/>
      <c r="P127" s="587">
        <f>M127+N127+O127</f>
        <v>0</v>
      </c>
      <c r="Q127" s="270">
        <f t="shared" si="37"/>
        <v>0</v>
      </c>
      <c r="R127" s="271"/>
      <c r="S127" s="505"/>
      <c r="T127" s="506"/>
      <c r="U127" s="370">
        <f t="shared" si="20"/>
        <v>0</v>
      </c>
      <c r="V127" s="496">
        <f>S127+T127-U127</f>
        <v>0</v>
      </c>
      <c r="W127" s="271"/>
      <c r="X127" s="505"/>
      <c r="Y127" s="506"/>
      <c r="Z127" s="503">
        <f>+IF(+(S127+T127)&gt;=P127,+T127,+(+P127-S127))</f>
        <v>0</v>
      </c>
      <c r="AA127" s="351">
        <f>X127+Y127-Z127</f>
        <v>0</v>
      </c>
      <c r="AB127" s="506"/>
      <c r="AC127" s="506"/>
      <c r="AD127" s="282"/>
      <c r="AE127" s="349">
        <f t="shared" si="18"/>
        <v>0</v>
      </c>
    </row>
    <row r="128" spans="1:31" ht="18.75" thickBot="1">
      <c r="A128" s="465">
        <v>117</v>
      </c>
      <c r="I128" s="143">
        <v>5500</v>
      </c>
      <c r="J128" s="953" t="s">
        <v>1338</v>
      </c>
      <c r="K128" s="953"/>
      <c r="L128" s="532">
        <f>SUM(L129:L132)</f>
        <v>0</v>
      </c>
      <c r="M128" s="353">
        <f>SUM(M129:M132)</f>
        <v>0</v>
      </c>
      <c r="N128" s="279">
        <f>SUM(N129:N132)</f>
        <v>0</v>
      </c>
      <c r="O128" s="279">
        <f>SUM(O129:O132)</f>
        <v>0</v>
      </c>
      <c r="P128" s="279">
        <f>SUM(P129:P132)</f>
        <v>0</v>
      </c>
      <c r="Q128" s="270">
        <f t="shared" si="37"/>
        <v>0</v>
      </c>
      <c r="R128" s="271"/>
      <c r="S128" s="354">
        <f>SUM(S129:S132)</f>
        <v>0</v>
      </c>
      <c r="T128" s="355">
        <f>SUM(T129:T132)</f>
        <v>0</v>
      </c>
      <c r="U128" s="498">
        <f>SUM(U129:U132)</f>
        <v>0</v>
      </c>
      <c r="V128" s="499">
        <f>SUM(V129:V132)</f>
        <v>0</v>
      </c>
      <c r="W128" s="271"/>
      <c r="X128" s="354">
        <f aca="true" t="shared" si="38" ref="X128:AD128">SUM(X129:X132)</f>
        <v>0</v>
      </c>
      <c r="Y128" s="355">
        <f t="shared" si="38"/>
        <v>0</v>
      </c>
      <c r="Z128" s="355">
        <f t="shared" si="38"/>
        <v>0</v>
      </c>
      <c r="AA128" s="355">
        <f t="shared" si="38"/>
        <v>0</v>
      </c>
      <c r="AB128" s="355">
        <f t="shared" si="38"/>
        <v>0</v>
      </c>
      <c r="AC128" s="355">
        <f t="shared" si="38"/>
        <v>0</v>
      </c>
      <c r="AD128" s="499">
        <f t="shared" si="38"/>
        <v>0</v>
      </c>
      <c r="AE128" s="349">
        <f t="shared" si="18"/>
        <v>0</v>
      </c>
    </row>
    <row r="129" spans="1:31" ht="18.75" thickBot="1">
      <c r="A129" s="465">
        <v>118</v>
      </c>
      <c r="I129" s="182"/>
      <c r="J129" s="148">
        <v>5501</v>
      </c>
      <c r="K129" s="172" t="s">
        <v>1339</v>
      </c>
      <c r="L129" s="528"/>
      <c r="M129" s="531"/>
      <c r="N129" s="272"/>
      <c r="O129" s="272"/>
      <c r="P129" s="587">
        <f>M129+N129+O129</f>
        <v>0</v>
      </c>
      <c r="Q129" s="270">
        <f t="shared" si="37"/>
      </c>
      <c r="R129" s="271"/>
      <c r="S129" s="495"/>
      <c r="T129" s="281"/>
      <c r="U129" s="351">
        <f t="shared" si="20"/>
        <v>0</v>
      </c>
      <c r="V129" s="496">
        <f>S129+T129-U129</f>
        <v>0</v>
      </c>
      <c r="W129" s="271"/>
      <c r="X129" s="495"/>
      <c r="Y129" s="281"/>
      <c r="Z129" s="503">
        <f>+IF(+(S129+T129)&gt;=P129,+T129,+(+P129-S129))</f>
        <v>0</v>
      </c>
      <c r="AA129" s="351">
        <f>X129+Y129-Z129</f>
        <v>0</v>
      </c>
      <c r="AB129" s="281"/>
      <c r="AC129" s="281"/>
      <c r="AD129" s="282"/>
      <c r="AE129" s="349">
        <f t="shared" si="18"/>
        <v>0</v>
      </c>
    </row>
    <row r="130" spans="1:31" ht="18.75" thickBot="1">
      <c r="A130" s="465">
        <v>119</v>
      </c>
      <c r="I130" s="182"/>
      <c r="J130" s="140">
        <v>5502</v>
      </c>
      <c r="K130" s="149" t="s">
        <v>1340</v>
      </c>
      <c r="L130" s="528"/>
      <c r="M130" s="531"/>
      <c r="N130" s="272"/>
      <c r="O130" s="272"/>
      <c r="P130" s="587">
        <f>M130+N130+O130</f>
        <v>0</v>
      </c>
      <c r="Q130" s="270">
        <f t="shared" si="37"/>
      </c>
      <c r="R130" s="271"/>
      <c r="S130" s="495"/>
      <c r="T130" s="281"/>
      <c r="U130" s="351">
        <f t="shared" si="20"/>
        <v>0</v>
      </c>
      <c r="V130" s="496">
        <f>S130+T130-U130</f>
        <v>0</v>
      </c>
      <c r="W130" s="271"/>
      <c r="X130" s="495"/>
      <c r="Y130" s="281"/>
      <c r="Z130" s="503">
        <f>+IF(+(S130+T130)&gt;=P130,+T130,+(+P130-S130))</f>
        <v>0</v>
      </c>
      <c r="AA130" s="351">
        <f>X130+Y130-Z130</f>
        <v>0</v>
      </c>
      <c r="AB130" s="281"/>
      <c r="AC130" s="281"/>
      <c r="AD130" s="282"/>
      <c r="AE130" s="349">
        <f t="shared" si="18"/>
        <v>0</v>
      </c>
    </row>
    <row r="131" spans="1:31" ht="32.25" thickBot="1">
      <c r="A131" s="465">
        <v>120</v>
      </c>
      <c r="I131" s="182"/>
      <c r="J131" s="140">
        <v>5503</v>
      </c>
      <c r="K131" s="142" t="s">
        <v>1341</v>
      </c>
      <c r="L131" s="528"/>
      <c r="M131" s="531"/>
      <c r="N131" s="272"/>
      <c r="O131" s="272"/>
      <c r="P131" s="587">
        <f>M131+N131+O131</f>
        <v>0</v>
      </c>
      <c r="Q131" s="270">
        <f t="shared" si="37"/>
      </c>
      <c r="R131" s="271"/>
      <c r="S131" s="495"/>
      <c r="T131" s="281"/>
      <c r="U131" s="351">
        <f t="shared" si="20"/>
        <v>0</v>
      </c>
      <c r="V131" s="496">
        <f>S131+T131-U131</f>
        <v>0</v>
      </c>
      <c r="W131" s="271"/>
      <c r="X131" s="495"/>
      <c r="Y131" s="281"/>
      <c r="Z131" s="503">
        <f>+IF(+(S131+T131)&gt;=P131,+T131,+(+P131-S131))</f>
        <v>0</v>
      </c>
      <c r="AA131" s="351">
        <f>X131+Y131-Z131</f>
        <v>0</v>
      </c>
      <c r="AB131" s="281"/>
      <c r="AC131" s="281"/>
      <c r="AD131" s="282"/>
      <c r="AE131" s="349">
        <f t="shared" si="18"/>
        <v>0</v>
      </c>
    </row>
    <row r="132" spans="1:31" ht="18.75" thickBot="1">
      <c r="A132" s="465">
        <v>121</v>
      </c>
      <c r="I132" s="182"/>
      <c r="J132" s="140">
        <v>5504</v>
      </c>
      <c r="K132" s="149" t="s">
        <v>1342</v>
      </c>
      <c r="L132" s="528"/>
      <c r="M132" s="531"/>
      <c r="N132" s="272"/>
      <c r="O132" s="272"/>
      <c r="P132" s="587">
        <f>M132+N132+O132</f>
        <v>0</v>
      </c>
      <c r="Q132" s="270">
        <f t="shared" si="37"/>
      </c>
      <c r="R132" s="271"/>
      <c r="S132" s="495"/>
      <c r="T132" s="281"/>
      <c r="U132" s="351">
        <f t="shared" si="20"/>
        <v>0</v>
      </c>
      <c r="V132" s="496">
        <f>S132+T132-U132</f>
        <v>0</v>
      </c>
      <c r="W132" s="271"/>
      <c r="X132" s="495"/>
      <c r="Y132" s="281"/>
      <c r="Z132" s="503">
        <f>+IF(+(S132+T132)&gt;=P132,+T132,+(+P132-S132))</f>
        <v>0</v>
      </c>
      <c r="AA132" s="351">
        <f>X132+Y132-Z132</f>
        <v>0</v>
      </c>
      <c r="AB132" s="281"/>
      <c r="AC132" s="281"/>
      <c r="AD132" s="282"/>
      <c r="AE132" s="349">
        <f t="shared" si="18"/>
        <v>0</v>
      </c>
    </row>
    <row r="133" spans="1:31" ht="18.75" customHeight="1" thickBot="1">
      <c r="A133" s="465">
        <v>122</v>
      </c>
      <c r="I133" s="184">
        <v>5700</v>
      </c>
      <c r="J133" s="946" t="s">
        <v>1343</v>
      </c>
      <c r="K133" s="947"/>
      <c r="L133" s="579">
        <f>SUM(L134:L136)</f>
        <v>0</v>
      </c>
      <c r="M133" s="577">
        <f>SUM(M134:M136)</f>
        <v>0</v>
      </c>
      <c r="N133" s="507">
        <f>SUM(N134:N136)</f>
        <v>0</v>
      </c>
      <c r="O133" s="507">
        <f>SUM(O134:O136)</f>
        <v>0</v>
      </c>
      <c r="P133" s="507">
        <f>SUM(P134:P136)</f>
        <v>0</v>
      </c>
      <c r="Q133" s="270">
        <f t="shared" si="37"/>
        <v>0</v>
      </c>
      <c r="R133" s="271"/>
      <c r="S133" s="369">
        <f>SUM(S134:S136)</f>
        <v>0</v>
      </c>
      <c r="T133" s="370">
        <f>SUM(T134:T136)</f>
        <v>0</v>
      </c>
      <c r="U133" s="508">
        <f>SUM(U134:U135)</f>
        <v>0</v>
      </c>
      <c r="V133" s="509">
        <f>SUM(V134:V136)</f>
        <v>0</v>
      </c>
      <c r="W133" s="271"/>
      <c r="X133" s="369">
        <f>SUM(X134:X136)</f>
        <v>0</v>
      </c>
      <c r="Y133" s="370">
        <f>SUM(Y134:Y136)</f>
        <v>0</v>
      </c>
      <c r="Z133" s="370">
        <f>SUM(Z134:Z136)</f>
        <v>0</v>
      </c>
      <c r="AA133" s="370">
        <f>SUM(AA134:AA136)</f>
        <v>0</v>
      </c>
      <c r="AB133" s="370">
        <f>SUM(AB134:AB136)</f>
        <v>0</v>
      </c>
      <c r="AC133" s="370">
        <f>SUM(AC134:AC135)</f>
        <v>0</v>
      </c>
      <c r="AD133" s="509">
        <f>SUM(AD134:AD136)</f>
        <v>0</v>
      </c>
      <c r="AE133" s="349">
        <f t="shared" si="18"/>
        <v>0</v>
      </c>
    </row>
    <row r="134" spans="1:31" ht="20.25" customHeight="1" thickBot="1">
      <c r="A134" s="465">
        <v>123</v>
      </c>
      <c r="I134" s="185"/>
      <c r="J134" s="186">
        <v>5701</v>
      </c>
      <c r="K134" s="187" t="s">
        <v>1344</v>
      </c>
      <c r="L134" s="580"/>
      <c r="M134" s="578"/>
      <c r="N134" s="510"/>
      <c r="O134" s="510"/>
      <c r="P134" s="587">
        <f>M134+N134+O134</f>
        <v>0</v>
      </c>
      <c r="Q134" s="270">
        <f t="shared" si="37"/>
      </c>
      <c r="R134" s="271"/>
      <c r="S134" s="511"/>
      <c r="T134" s="512"/>
      <c r="U134" s="373">
        <f t="shared" si="20"/>
        <v>0</v>
      </c>
      <c r="V134" s="496">
        <f>S134+T134-U134</f>
        <v>0</v>
      </c>
      <c r="W134" s="271"/>
      <c r="X134" s="511"/>
      <c r="Y134" s="512"/>
      <c r="Z134" s="503">
        <f>+IF(+(S134+T134)&gt;=P134,+T134,+(+P134-S134))</f>
        <v>0</v>
      </c>
      <c r="AA134" s="351">
        <f>X134+Y134-Z134</f>
        <v>0</v>
      </c>
      <c r="AB134" s="512"/>
      <c r="AC134" s="512"/>
      <c r="AD134" s="282"/>
      <c r="AE134" s="349">
        <f t="shared" si="18"/>
        <v>0</v>
      </c>
    </row>
    <row r="135" spans="1:31" ht="30.75" customHeight="1" thickBot="1">
      <c r="A135" s="465">
        <v>124</v>
      </c>
      <c r="I135" s="185"/>
      <c r="J135" s="190">
        <v>5702</v>
      </c>
      <c r="K135" s="191" t="s">
        <v>1345</v>
      </c>
      <c r="L135" s="580"/>
      <c r="M135" s="578"/>
      <c r="N135" s="510"/>
      <c r="O135" s="510"/>
      <c r="P135" s="587">
        <f>M135+N135+O135</f>
        <v>0</v>
      </c>
      <c r="Q135" s="270">
        <f t="shared" si="37"/>
      </c>
      <c r="R135" s="271"/>
      <c r="S135" s="511"/>
      <c r="T135" s="512"/>
      <c r="U135" s="373">
        <f t="shared" si="20"/>
        <v>0</v>
      </c>
      <c r="V135" s="496">
        <f>S135+T135-U135</f>
        <v>0</v>
      </c>
      <c r="W135" s="271"/>
      <c r="X135" s="511"/>
      <c r="Y135" s="512"/>
      <c r="Z135" s="503">
        <f>+IF(+(S135+T135)&gt;=P135,+T135,+(+P135-S135))</f>
        <v>0</v>
      </c>
      <c r="AA135" s="351">
        <f>X135+Y135-Z135</f>
        <v>0</v>
      </c>
      <c r="AB135" s="512"/>
      <c r="AC135" s="512"/>
      <c r="AD135" s="282"/>
      <c r="AE135" s="349">
        <f t="shared" si="18"/>
        <v>0</v>
      </c>
    </row>
    <row r="136" spans="1:31" ht="19.5" thickBot="1">
      <c r="A136" s="465">
        <v>125</v>
      </c>
      <c r="I136" s="139"/>
      <c r="J136" s="192">
        <v>4071</v>
      </c>
      <c r="K136" s="553" t="s">
        <v>1346</v>
      </c>
      <c r="L136" s="528"/>
      <c r="M136" s="541"/>
      <c r="N136" s="304"/>
      <c r="O136" s="304"/>
      <c r="P136" s="587">
        <f>M136+N136+O136</f>
        <v>0</v>
      </c>
      <c r="Q136" s="270">
        <f t="shared" si="37"/>
      </c>
      <c r="R136" s="271"/>
      <c r="S136" s="375"/>
      <c r="T136" s="357"/>
      <c r="U136" s="357"/>
      <c r="V136" s="513"/>
      <c r="W136" s="271"/>
      <c r="X136" s="352"/>
      <c r="Y136" s="357"/>
      <c r="Z136" s="357"/>
      <c r="AA136" s="357"/>
      <c r="AB136" s="357"/>
      <c r="AC136" s="357"/>
      <c r="AD136" s="497"/>
      <c r="AE136" s="349">
        <f t="shared" si="18"/>
        <v>0</v>
      </c>
    </row>
    <row r="137" spans="1:31" ht="15.75">
      <c r="A137" s="465">
        <v>126</v>
      </c>
      <c r="I137" s="182"/>
      <c r="J137" s="193"/>
      <c r="K137" s="377"/>
      <c r="L137" s="276"/>
      <c r="M137" s="276"/>
      <c r="N137" s="276"/>
      <c r="O137" s="276"/>
      <c r="P137" s="277"/>
      <c r="Q137" s="270">
        <f t="shared" si="37"/>
      </c>
      <c r="R137" s="271"/>
      <c r="S137" s="514"/>
      <c r="T137" s="515"/>
      <c r="U137" s="364"/>
      <c r="V137" s="365"/>
      <c r="W137" s="271"/>
      <c r="X137" s="514"/>
      <c r="Y137" s="515"/>
      <c r="Z137" s="364"/>
      <c r="AA137" s="364"/>
      <c r="AB137" s="515"/>
      <c r="AC137" s="364"/>
      <c r="AD137" s="365"/>
      <c r="AE137" s="365"/>
    </row>
    <row r="138" spans="1:31" ht="19.5" thickBot="1">
      <c r="A138" s="465">
        <v>127</v>
      </c>
      <c r="I138" s="516">
        <v>98</v>
      </c>
      <c r="J138" s="948" t="s">
        <v>1347</v>
      </c>
      <c r="K138" s="917"/>
      <c r="L138" s="532"/>
      <c r="M138" s="535"/>
      <c r="N138" s="285"/>
      <c r="O138" s="285"/>
      <c r="P138" s="587">
        <f>M138+N138+O138</f>
        <v>0</v>
      </c>
      <c r="Q138" s="270">
        <f t="shared" si="37"/>
        <v>0</v>
      </c>
      <c r="R138" s="271"/>
      <c r="S138" s="502"/>
      <c r="T138" s="283"/>
      <c r="U138" s="355">
        <f t="shared" si="20"/>
        <v>0</v>
      </c>
      <c r="V138" s="496">
        <f>S138+T138-U138</f>
        <v>0</v>
      </c>
      <c r="W138" s="271"/>
      <c r="X138" s="502"/>
      <c r="Y138" s="283"/>
      <c r="Z138" s="503">
        <f>+IF(+(S138+T138)&gt;=P138,+T138,+(+P138-S138))</f>
        <v>0</v>
      </c>
      <c r="AA138" s="351">
        <f>X138+Y138-Z138</f>
        <v>0</v>
      </c>
      <c r="AB138" s="283"/>
      <c r="AC138" s="283"/>
      <c r="AD138" s="282"/>
      <c r="AE138" s="349">
        <f t="shared" si="18"/>
        <v>0</v>
      </c>
    </row>
    <row r="139" spans="1:31" ht="15.75">
      <c r="A139" s="465">
        <v>128</v>
      </c>
      <c r="I139" s="194"/>
      <c r="J139" s="379" t="s">
        <v>1348</v>
      </c>
      <c r="K139" s="380"/>
      <c r="L139" s="461"/>
      <c r="M139" s="461"/>
      <c r="N139" s="461"/>
      <c r="O139" s="461"/>
      <c r="P139" s="381"/>
      <c r="Q139" s="270">
        <f t="shared" si="37"/>
      </c>
      <c r="R139" s="271"/>
      <c r="S139" s="382"/>
      <c r="T139" s="383"/>
      <c r="U139" s="383"/>
      <c r="V139" s="384"/>
      <c r="W139" s="271"/>
      <c r="X139" s="382"/>
      <c r="Y139" s="383"/>
      <c r="Z139" s="383"/>
      <c r="AA139" s="383"/>
      <c r="AB139" s="383"/>
      <c r="AC139" s="383"/>
      <c r="AD139" s="384"/>
      <c r="AE139" s="384"/>
    </row>
    <row r="140" spans="1:31" ht="15.75">
      <c r="A140" s="465">
        <v>129</v>
      </c>
      <c r="I140" s="194"/>
      <c r="J140" s="385" t="s">
        <v>1349</v>
      </c>
      <c r="K140" s="377"/>
      <c r="L140" s="449"/>
      <c r="M140" s="449"/>
      <c r="N140" s="449"/>
      <c r="O140" s="449"/>
      <c r="P140" s="342"/>
      <c r="Q140" s="270">
        <f t="shared" si="37"/>
      </c>
      <c r="R140" s="271"/>
      <c r="S140" s="386"/>
      <c r="T140" s="387"/>
      <c r="U140" s="387"/>
      <c r="V140" s="388"/>
      <c r="W140" s="271"/>
      <c r="X140" s="386"/>
      <c r="Y140" s="387"/>
      <c r="Z140" s="387"/>
      <c r="AA140" s="387"/>
      <c r="AB140" s="387"/>
      <c r="AC140" s="387"/>
      <c r="AD140" s="388"/>
      <c r="AE140" s="388"/>
    </row>
    <row r="141" spans="1:31" ht="16.5" thickBot="1">
      <c r="A141" s="465">
        <v>130</v>
      </c>
      <c r="I141" s="195"/>
      <c r="J141" s="389" t="s">
        <v>1350</v>
      </c>
      <c r="K141" s="390"/>
      <c r="L141" s="462"/>
      <c r="M141" s="462"/>
      <c r="N141" s="462"/>
      <c r="O141" s="462"/>
      <c r="P141" s="344"/>
      <c r="Q141" s="270">
        <f t="shared" si="37"/>
      </c>
      <c r="R141" s="271"/>
      <c r="S141" s="391"/>
      <c r="T141" s="392"/>
      <c r="U141" s="392"/>
      <c r="V141" s="393"/>
      <c r="W141" s="271"/>
      <c r="X141" s="391"/>
      <c r="Y141" s="392"/>
      <c r="Z141" s="392"/>
      <c r="AA141" s="392"/>
      <c r="AB141" s="392"/>
      <c r="AC141" s="392"/>
      <c r="AD141" s="393"/>
      <c r="AE141" s="393"/>
    </row>
    <row r="142" spans="1:31" ht="19.5" thickBot="1">
      <c r="A142" s="465">
        <v>131</v>
      </c>
      <c r="I142" s="196"/>
      <c r="J142" s="165" t="s">
        <v>1581</v>
      </c>
      <c r="K142" s="197" t="s">
        <v>1351</v>
      </c>
      <c r="L142" s="307">
        <f>SUM(L30,L33,L39,L45,L46,L64,L68,L74,L77,L78,L79,L80,L81,L88,L95,L96,L97,L98,L105,L109,L110,L111,L112,L115,L116,L124,L127,L128,L133)+L138</f>
        <v>0</v>
      </c>
      <c r="M142" s="307">
        <f>SUM(M30,M33,M39,M45,M46,M64,M68,M74,M77,M78,M79,M80,M81,M88,M95,M96,M97,M98,M105,M109,M110,M111,M112,M115,M116,M124,M127,M128,M133)+M138</f>
        <v>0</v>
      </c>
      <c r="N142" s="307">
        <f>SUM(N30,N33,N39,N45,N46,N64,N68,N74,N77,N78,N79,N80,N81,N88,N95,N96,N97,N98,N105,N109,N110,N111,N112,N115,N116,N124,N127,N128,N133)+N138</f>
        <v>0</v>
      </c>
      <c r="O142" s="307">
        <f>SUM(O30,O33,O39,O45,O46,O64,O68,O74,O77,O78,O79,O80,O81,O88,O95,O96,O97,O98,O105,O109,O110,O111,O112,O115,O116,O124,O127,O128,O133)+O138</f>
        <v>0</v>
      </c>
      <c r="P142" s="307">
        <f>SUM(P30,P33,P39,P45,P46,P64,P68,P74,P77,P78,P79,P80,P81,P88,P95,P96,P97,P98,P105,P109,P110,P111,P112,P115,P116,P124,P127,P128,P133)+P138</f>
        <v>0</v>
      </c>
      <c r="Q142" s="270">
        <f t="shared" si="37"/>
      </c>
      <c r="R142" s="517" t="str">
        <f>LEFT(J27,1)</f>
        <v>0</v>
      </c>
      <c r="S142" s="307">
        <f>SUM(S30,S33,S39,S45,S46,S64,S68,S74,S77,S78,S79,S80,S81,S88,S95,S96,S97,S98,S105,S109,S110,S111,S112,S115,S116,S124,S127,S128,S133)+S138</f>
        <v>0</v>
      </c>
      <c r="T142" s="307">
        <f>SUM(T30,T33,T39,T45,T46,T64,T68,T74,T77,T78,T79,T80,T81,T88,T95,T96,T97,T98,T105,T109,T110,T111,T112,T115,T116,T124,T127,T128,T133)+T138</f>
        <v>0</v>
      </c>
      <c r="U142" s="307">
        <f>SUM(U30,U33,U39,U45,U46,U64,U68,U74,U77,U78,U79,U80,U81,U88,U95,U96,U97,U98,U105,U109,U110,U111,U112,U115,U116,U124,U127,U128,U133)+U138</f>
        <v>0</v>
      </c>
      <c r="V142" s="307">
        <f>SUM(V30,V33,V39,V45,V46,V64,V68,V74,V77,V78,V79,V80,V81,V88,V95,V96,V97,V98,V105,V109,V110,V111,V112,V115,V116,V124,V127,V128,V133)+V138</f>
        <v>0</v>
      </c>
      <c r="W142" s="244"/>
      <c r="X142" s="307">
        <f aca="true" t="shared" si="39" ref="X142:AC142">SUM(X30,X33,X39,X45,X46,X64,X68,X74,X77,X78,X79,X80,X81,X88,X95,X96,X97,X98,X105,X109,X110,X111,X112,X115,X116,X124,X127,X128,X133)+X138</f>
        <v>0</v>
      </c>
      <c r="Y142" s="307">
        <f t="shared" si="39"/>
        <v>0</v>
      </c>
      <c r="Z142" s="307">
        <f t="shared" si="39"/>
        <v>0</v>
      </c>
      <c r="AA142" s="307">
        <f t="shared" si="39"/>
        <v>0</v>
      </c>
      <c r="AB142" s="307">
        <f t="shared" si="39"/>
        <v>0</v>
      </c>
      <c r="AC142" s="307">
        <f t="shared" si="39"/>
        <v>0</v>
      </c>
      <c r="AD142" s="307">
        <f>SUM(AD30,AD33,AD39,AD45,AD46,AD64,AD68,AD74,AD77,AD78,AD79,AD80,AD81,AD88,AD95,AD96,AD97,AD98,AD105,AD109,AD110,AD111,AD112,AD115,AD116,AD124,AD127,AD128,AD133)+AD138</f>
        <v>0</v>
      </c>
      <c r="AE142" s="349">
        <f>AA142-AB142-AC142-AD142</f>
        <v>0</v>
      </c>
    </row>
    <row r="143" spans="1:30" ht="15.75">
      <c r="A143" s="465">
        <v>132</v>
      </c>
      <c r="I143" s="836" t="s">
        <v>222</v>
      </c>
      <c r="J143" s="198"/>
      <c r="K143" s="238"/>
      <c r="L143" s="237"/>
      <c r="M143" s="237"/>
      <c r="N143" s="237"/>
      <c r="O143" s="237"/>
      <c r="P143" s="241"/>
      <c r="Q143" s="243">
        <f>Q142</f>
      </c>
      <c r="R143" s="244"/>
      <c r="S143" s="237"/>
      <c r="T143" s="237"/>
      <c r="U143" s="241"/>
      <c r="V143" s="241"/>
      <c r="X143" s="237"/>
      <c r="Y143" s="237"/>
      <c r="Z143" s="241"/>
      <c r="AA143" s="241"/>
      <c r="AB143" s="237"/>
      <c r="AC143" s="241"/>
      <c r="AD143" s="241"/>
    </row>
    <row r="144" spans="1:31" ht="18.75" customHeight="1">
      <c r="A144" s="465">
        <v>169</v>
      </c>
      <c r="I144" s="458"/>
      <c r="J144" s="458"/>
      <c r="K144" s="459"/>
      <c r="L144" s="458"/>
      <c r="M144" s="458"/>
      <c r="N144" s="458"/>
      <c r="O144" s="458"/>
      <c r="P144" s="460"/>
      <c r="Q144" s="243">
        <f>Q142</f>
      </c>
      <c r="R144" s="244"/>
      <c r="S144" s="458"/>
      <c r="T144" s="458"/>
      <c r="U144" s="460"/>
      <c r="V144" s="460"/>
      <c r="W144" s="460"/>
      <c r="X144" s="458"/>
      <c r="Y144" s="458"/>
      <c r="Z144" s="460"/>
      <c r="AA144" s="460"/>
      <c r="AB144" s="458"/>
      <c r="AC144" s="460"/>
      <c r="AD144" s="460"/>
      <c r="AE144" s="460"/>
    </row>
    <row r="145" spans="9:17" ht="51" customHeight="1">
      <c r="I145" s="469"/>
      <c r="J145" s="469"/>
      <c r="K145" s="469"/>
      <c r="L145" s="469"/>
      <c r="M145" s="469"/>
      <c r="N145" s="469"/>
      <c r="O145" s="469"/>
      <c r="P145" s="597"/>
      <c r="Q145" s="518">
        <f>(IF(L142&lt;&gt;0,$G$2,IF(P142&lt;&gt;0,$G$2,"")))</f>
      </c>
    </row>
    <row r="146" spans="9:17" ht="18.75">
      <c r="I146" s="469"/>
      <c r="J146" s="469"/>
      <c r="K146" s="584"/>
      <c r="L146" s="469"/>
      <c r="M146" s="469"/>
      <c r="N146" s="469"/>
      <c r="O146" s="469"/>
      <c r="P146" s="597"/>
      <c r="Q146" s="518">
        <f>(IF(L143&lt;&gt;0,$G$2,IF(P143&lt;&gt;0,$G$2,"")))</f>
      </c>
    </row>
    <row r="147" spans="9:17" ht="18.75">
      <c r="I147" s="469"/>
      <c r="J147" s="469"/>
      <c r="K147" s="469"/>
      <c r="L147" s="469"/>
      <c r="M147" s="469"/>
      <c r="N147" s="469"/>
      <c r="O147" s="469"/>
      <c r="P147" s="597"/>
      <c r="Q147" s="518">
        <f>(IF(L142&lt;&gt;0,$G$2,IF(P142&lt;&gt;0,$G$2,"")))</f>
      </c>
    </row>
    <row r="148" spans="9:17" ht="18.75">
      <c r="I148" s="469"/>
      <c r="J148" s="469"/>
      <c r="K148" s="469"/>
      <c r="L148" s="469"/>
      <c r="M148" s="469"/>
      <c r="N148" s="469"/>
      <c r="O148" s="469"/>
      <c r="P148" s="597"/>
      <c r="Q148" s="518">
        <f>(IF(L142&lt;&gt;0,$G$2,IF(P142&lt;&gt;0,$G$2,"")))</f>
      </c>
    </row>
    <row r="149" spans="9:17" ht="18.75" customHeight="1">
      <c r="I149" s="469"/>
      <c r="J149" s="469"/>
      <c r="K149" s="469"/>
      <c r="L149" s="469"/>
      <c r="M149" s="469"/>
      <c r="N149" s="469"/>
      <c r="O149" s="469"/>
      <c r="P149" s="597"/>
      <c r="Q149" s="518">
        <f>(IF(L142&lt;&gt;0,$G$2,IF(P142&lt;&gt;0,$G$2,"")))</f>
      </c>
    </row>
    <row r="150" spans="9:17" ht="18.75" customHeight="1">
      <c r="I150" s="469"/>
      <c r="J150" s="469"/>
      <c r="K150" s="469"/>
      <c r="L150" s="469"/>
      <c r="M150" s="469"/>
      <c r="N150" s="469"/>
      <c r="O150" s="469"/>
      <c r="P150" s="597"/>
      <c r="Q150" s="518">
        <f>(IF(L142&lt;&gt;0,$G$2,IF(P142&lt;&gt;0,$G$2,"")))</f>
      </c>
    </row>
    <row r="151" spans="9:17" ht="18.75">
      <c r="I151" s="469"/>
      <c r="J151" s="469"/>
      <c r="K151" s="469"/>
      <c r="L151" s="469"/>
      <c r="M151" s="469"/>
      <c r="N151" s="469"/>
      <c r="O151" s="469"/>
      <c r="P151" s="597"/>
      <c r="Q151" s="518">
        <f>(IF(L142&lt;&gt;0,$G$2,IF(P142&lt;&gt;0,$G$2,"")))</f>
      </c>
    </row>
    <row r="152" spans="9:16" ht="12.75">
      <c r="I152" s="469"/>
      <c r="J152" s="469"/>
      <c r="K152" s="469"/>
      <c r="L152" s="469"/>
      <c r="M152" s="469"/>
      <c r="N152" s="469"/>
      <c r="O152" s="469"/>
      <c r="P152" s="597"/>
    </row>
    <row r="153" spans="9:16" ht="12.75">
      <c r="I153" s="469"/>
      <c r="J153" s="469"/>
      <c r="K153" s="469"/>
      <c r="L153" s="469"/>
      <c r="M153" s="469"/>
      <c r="N153" s="469"/>
      <c r="O153" s="469"/>
      <c r="P153" s="597"/>
    </row>
    <row r="154" spans="9:16" ht="12.75">
      <c r="I154" s="469"/>
      <c r="J154" s="469"/>
      <c r="K154" s="469"/>
      <c r="L154" s="469"/>
      <c r="M154" s="469"/>
      <c r="N154" s="469"/>
      <c r="O154" s="469"/>
      <c r="P154" s="597"/>
    </row>
    <row r="155" spans="9:16" ht="12.75">
      <c r="I155" s="469"/>
      <c r="J155" s="469"/>
      <c r="K155" s="469"/>
      <c r="L155" s="469"/>
      <c r="M155" s="469"/>
      <c r="N155" s="469"/>
      <c r="O155" s="469"/>
      <c r="P155" s="597"/>
    </row>
    <row r="156" spans="9:16" ht="12.75">
      <c r="I156" s="469"/>
      <c r="J156" s="469"/>
      <c r="K156" s="469"/>
      <c r="L156" s="469"/>
      <c r="M156" s="469"/>
      <c r="N156" s="469"/>
      <c r="O156" s="469"/>
      <c r="P156" s="597"/>
    </row>
    <row r="157" spans="9:16" ht="12.75">
      <c r="I157" s="469"/>
      <c r="J157" s="469"/>
      <c r="K157" s="469"/>
      <c r="L157" s="469"/>
      <c r="M157" s="469"/>
      <c r="N157" s="469"/>
      <c r="O157" s="469"/>
      <c r="P157" s="597"/>
    </row>
    <row r="158" spans="9:16" ht="12.75">
      <c r="I158" s="469"/>
      <c r="J158" s="469"/>
      <c r="K158" s="469"/>
      <c r="L158" s="469"/>
      <c r="M158" s="469"/>
      <c r="N158" s="469"/>
      <c r="O158" s="469"/>
      <c r="P158" s="597"/>
    </row>
    <row r="159" spans="9:16" ht="12.75">
      <c r="I159" s="469"/>
      <c r="J159" s="469"/>
      <c r="K159" s="469"/>
      <c r="L159" s="469"/>
      <c r="M159" s="469"/>
      <c r="N159" s="469"/>
      <c r="O159" s="469"/>
      <c r="P159" s="597"/>
    </row>
    <row r="160" spans="9:16" ht="12.75">
      <c r="I160" s="469"/>
      <c r="J160" s="469"/>
      <c r="K160" s="469"/>
      <c r="L160" s="469"/>
      <c r="M160" s="469"/>
      <c r="N160" s="469"/>
      <c r="O160" s="469"/>
      <c r="P160" s="597"/>
    </row>
    <row r="161" spans="9:16" ht="12.75">
      <c r="I161" s="469"/>
      <c r="J161" s="469"/>
      <c r="K161" s="469"/>
      <c r="L161" s="469"/>
      <c r="M161" s="469"/>
      <c r="N161" s="469"/>
      <c r="O161" s="469"/>
      <c r="P161" s="597"/>
    </row>
    <row r="162" spans="9:16" ht="12.75">
      <c r="I162" s="469"/>
      <c r="J162" s="469"/>
      <c r="K162" s="469"/>
      <c r="L162" s="469"/>
      <c r="M162" s="469"/>
      <c r="N162" s="469"/>
      <c r="O162" s="469"/>
      <c r="P162" s="597"/>
    </row>
    <row r="163" spans="9:16" ht="12.75">
      <c r="I163" s="469"/>
      <c r="J163" s="469"/>
      <c r="K163" s="469"/>
      <c r="L163" s="469"/>
      <c r="M163" s="469"/>
      <c r="N163" s="469"/>
      <c r="O163" s="469"/>
      <c r="P163" s="597"/>
    </row>
    <row r="164" spans="9:16" ht="12.75">
      <c r="I164" s="469"/>
      <c r="J164" s="469"/>
      <c r="K164" s="469"/>
      <c r="L164" s="469"/>
      <c r="M164" s="469"/>
      <c r="N164" s="469"/>
      <c r="O164" s="469"/>
      <c r="P164" s="597"/>
    </row>
    <row r="165" spans="9:16" ht="12.75">
      <c r="I165" s="469"/>
      <c r="J165" s="469"/>
      <c r="K165" s="469"/>
      <c r="L165" s="469"/>
      <c r="M165" s="469"/>
      <c r="N165" s="469"/>
      <c r="O165" s="469"/>
      <c r="P165" s="597"/>
    </row>
    <row r="166" spans="9:16" ht="12.75">
      <c r="I166" s="469"/>
      <c r="J166" s="469"/>
      <c r="K166" s="469"/>
      <c r="L166" s="469"/>
      <c r="M166" s="469"/>
      <c r="N166" s="469"/>
      <c r="O166" s="469"/>
      <c r="P166" s="597"/>
    </row>
    <row r="167" spans="9:16" ht="12.75">
      <c r="I167" s="469"/>
      <c r="J167" s="469"/>
      <c r="K167" s="469"/>
      <c r="L167" s="469"/>
      <c r="M167" s="469"/>
      <c r="N167" s="469"/>
      <c r="O167" s="469"/>
      <c r="P167" s="597"/>
    </row>
    <row r="168" spans="9:16" ht="12.75">
      <c r="I168" s="469"/>
      <c r="J168" s="469"/>
      <c r="K168" s="469"/>
      <c r="L168" s="469"/>
      <c r="M168" s="469"/>
      <c r="N168" s="469"/>
      <c r="O168" s="469"/>
      <c r="P168" s="597"/>
    </row>
    <row r="169" spans="9:16" ht="12.75">
      <c r="I169" s="469"/>
      <c r="J169" s="469"/>
      <c r="K169" s="469"/>
      <c r="L169" s="469"/>
      <c r="M169" s="469"/>
      <c r="N169" s="469"/>
      <c r="O169" s="469"/>
      <c r="P169" s="597"/>
    </row>
    <row r="170" spans="9:16" ht="12.75">
      <c r="I170" s="469"/>
      <c r="J170" s="469"/>
      <c r="K170" s="469"/>
      <c r="L170" s="469"/>
      <c r="M170" s="469"/>
      <c r="N170" s="469"/>
      <c r="O170" s="469"/>
      <c r="P170" s="597"/>
    </row>
    <row r="171" spans="9:16" ht="12.75">
      <c r="I171" s="469"/>
      <c r="J171" s="469"/>
      <c r="K171" s="469"/>
      <c r="L171" s="469"/>
      <c r="M171" s="469"/>
      <c r="N171" s="469"/>
      <c r="O171" s="469"/>
      <c r="P171" s="597"/>
    </row>
    <row r="172" spans="9:16" ht="12.75">
      <c r="I172" s="469"/>
      <c r="J172" s="469"/>
      <c r="K172" s="469"/>
      <c r="L172" s="469"/>
      <c r="M172" s="469"/>
      <c r="N172" s="469"/>
      <c r="O172" s="469"/>
      <c r="P172" s="597"/>
    </row>
    <row r="173" spans="9:16" ht="12.75">
      <c r="I173" s="469"/>
      <c r="J173" s="469"/>
      <c r="K173" s="469"/>
      <c r="L173" s="469"/>
      <c r="M173" s="469"/>
      <c r="N173" s="469"/>
      <c r="O173" s="469"/>
      <c r="P173" s="597"/>
    </row>
    <row r="174" spans="9:16" ht="12.75">
      <c r="I174" s="469"/>
      <c r="J174" s="469"/>
      <c r="K174" s="469"/>
      <c r="L174" s="469"/>
      <c r="M174" s="469"/>
      <c r="N174" s="469"/>
      <c r="O174" s="469"/>
      <c r="P174" s="597"/>
    </row>
    <row r="175" spans="9:16" ht="12.75">
      <c r="I175" s="469"/>
      <c r="J175" s="469"/>
      <c r="K175" s="469"/>
      <c r="L175" s="469"/>
      <c r="M175" s="469"/>
      <c r="N175" s="469"/>
      <c r="O175" s="469"/>
      <c r="P175" s="597"/>
    </row>
    <row r="176" spans="9:16" ht="12.75">
      <c r="I176" s="469"/>
      <c r="J176" s="469"/>
      <c r="K176" s="469"/>
      <c r="L176" s="469"/>
      <c r="M176" s="469"/>
      <c r="N176" s="469"/>
      <c r="O176" s="469"/>
      <c r="P176" s="597"/>
    </row>
    <row r="177" spans="9:16" ht="12.75">
      <c r="I177" s="469"/>
      <c r="J177" s="469"/>
      <c r="K177" s="469"/>
      <c r="L177" s="469"/>
      <c r="M177" s="469"/>
      <c r="N177" s="469"/>
      <c r="O177" s="469"/>
      <c r="P177" s="597"/>
    </row>
    <row r="178" spans="9:16" ht="12.75">
      <c r="I178" s="469"/>
      <c r="J178" s="469"/>
      <c r="K178" s="469"/>
      <c r="L178" s="469"/>
      <c r="M178" s="469"/>
      <c r="N178" s="469"/>
      <c r="O178" s="469"/>
      <c r="P178" s="597"/>
    </row>
    <row r="179" spans="9:16" ht="12.75">
      <c r="I179" s="469"/>
      <c r="J179" s="469"/>
      <c r="K179" s="469"/>
      <c r="L179" s="469"/>
      <c r="M179" s="469"/>
      <c r="N179" s="469"/>
      <c r="O179" s="469"/>
      <c r="P179" s="597"/>
    </row>
    <row r="180" spans="9:16" ht="12.75">
      <c r="I180" s="469"/>
      <c r="J180" s="469"/>
      <c r="K180" s="469"/>
      <c r="L180" s="469"/>
      <c r="M180" s="469"/>
      <c r="N180" s="469"/>
      <c r="O180" s="469"/>
      <c r="P180" s="597"/>
    </row>
    <row r="181" spans="9:16" ht="12.75">
      <c r="I181" s="469"/>
      <c r="J181" s="469"/>
      <c r="K181" s="469"/>
      <c r="L181" s="469"/>
      <c r="M181" s="469"/>
      <c r="N181" s="469"/>
      <c r="O181" s="469"/>
      <c r="P181" s="597"/>
    </row>
    <row r="182" spans="9:16" ht="12.75">
      <c r="I182" s="469"/>
      <c r="J182" s="469"/>
      <c r="K182" s="469"/>
      <c r="L182" s="469"/>
      <c r="M182" s="469"/>
      <c r="N182" s="469"/>
      <c r="O182" s="469"/>
      <c r="P182" s="597"/>
    </row>
    <row r="183" spans="9:16" ht="12.75">
      <c r="I183" s="469"/>
      <c r="J183" s="469"/>
      <c r="K183" s="469"/>
      <c r="L183" s="469"/>
      <c r="M183" s="469"/>
      <c r="N183" s="469"/>
      <c r="O183" s="469"/>
      <c r="P183" s="597"/>
    </row>
    <row r="184" spans="9:16" ht="12.75">
      <c r="I184" s="469"/>
      <c r="J184" s="469"/>
      <c r="K184" s="469"/>
      <c r="L184" s="469"/>
      <c r="M184" s="469"/>
      <c r="N184" s="469"/>
      <c r="O184" s="469"/>
      <c r="P184" s="597"/>
    </row>
    <row r="185" spans="9:16" ht="12.75">
      <c r="I185" s="469"/>
      <c r="J185" s="469"/>
      <c r="K185" s="469"/>
      <c r="L185" s="469"/>
      <c r="M185" s="469"/>
      <c r="N185" s="469"/>
      <c r="O185" s="469"/>
      <c r="P185" s="597"/>
    </row>
    <row r="186" spans="9:16" ht="12.75">
      <c r="I186" s="469"/>
      <c r="J186" s="469"/>
      <c r="K186" s="469"/>
      <c r="L186" s="469"/>
      <c r="M186" s="469"/>
      <c r="N186" s="469"/>
      <c r="O186" s="469"/>
      <c r="P186" s="597"/>
    </row>
    <row r="187" spans="9:16" ht="12.75">
      <c r="I187" s="469"/>
      <c r="J187" s="469"/>
      <c r="K187" s="469"/>
      <c r="L187" s="469"/>
      <c r="M187" s="469"/>
      <c r="N187" s="469"/>
      <c r="O187" s="469"/>
      <c r="P187" s="597"/>
    </row>
    <row r="188" spans="9:16" ht="12.75">
      <c r="I188" s="469"/>
      <c r="J188" s="469"/>
      <c r="K188" s="469"/>
      <c r="L188" s="469"/>
      <c r="M188" s="469"/>
      <c r="N188" s="469"/>
      <c r="O188" s="469"/>
      <c r="P188" s="597"/>
    </row>
    <row r="189" spans="9:16" ht="12.75">
      <c r="I189" s="469"/>
      <c r="J189" s="469"/>
      <c r="K189" s="469"/>
      <c r="L189" s="469"/>
      <c r="M189" s="469"/>
      <c r="N189" s="469"/>
      <c r="O189" s="469"/>
      <c r="P189" s="597"/>
    </row>
    <row r="190" spans="9:16" ht="12.75">
      <c r="I190" s="469"/>
      <c r="J190" s="469"/>
      <c r="K190" s="469"/>
      <c r="L190" s="469"/>
      <c r="M190" s="469"/>
      <c r="N190" s="469"/>
      <c r="O190" s="469"/>
      <c r="P190" s="597"/>
    </row>
    <row r="191" spans="9:16" ht="12.75">
      <c r="I191" s="469"/>
      <c r="J191" s="469"/>
      <c r="K191" s="469"/>
      <c r="L191" s="469"/>
      <c r="M191" s="469"/>
      <c r="N191" s="469"/>
      <c r="O191" s="469"/>
      <c r="P191" s="597"/>
    </row>
    <row r="192" spans="9:16" ht="12.75">
      <c r="I192" s="469"/>
      <c r="J192" s="469"/>
      <c r="K192" s="469"/>
      <c r="L192" s="469"/>
      <c r="M192" s="469"/>
      <c r="N192" s="469"/>
      <c r="O192" s="469"/>
      <c r="P192" s="597"/>
    </row>
    <row r="193" spans="9:16" ht="12.75">
      <c r="I193" s="469"/>
      <c r="J193" s="469"/>
      <c r="K193" s="469"/>
      <c r="L193" s="469"/>
      <c r="M193" s="469"/>
      <c r="N193" s="469"/>
      <c r="O193" s="469"/>
      <c r="P193" s="597"/>
    </row>
    <row r="194" spans="9:16" ht="12.75">
      <c r="I194" s="469"/>
      <c r="J194" s="469"/>
      <c r="K194" s="469"/>
      <c r="L194" s="469"/>
      <c r="M194" s="469"/>
      <c r="N194" s="469"/>
      <c r="O194" s="469"/>
      <c r="P194" s="597"/>
    </row>
    <row r="195" spans="9:16" ht="12.75">
      <c r="I195" s="469"/>
      <c r="J195" s="469"/>
      <c r="K195" s="469"/>
      <c r="L195" s="469"/>
      <c r="M195" s="469"/>
      <c r="N195" s="469"/>
      <c r="O195" s="469"/>
      <c r="P195" s="597"/>
    </row>
    <row r="196" spans="9:16" ht="12.75">
      <c r="I196" s="469"/>
      <c r="J196" s="469"/>
      <c r="K196" s="469"/>
      <c r="L196" s="469"/>
      <c r="M196" s="469"/>
      <c r="N196" s="469"/>
      <c r="O196" s="469"/>
      <c r="P196" s="597"/>
    </row>
    <row r="197" spans="9:16" ht="12.75">
      <c r="I197" s="469"/>
      <c r="J197" s="469"/>
      <c r="K197" s="469"/>
      <c r="L197" s="469"/>
      <c r="M197" s="469"/>
      <c r="N197" s="469"/>
      <c r="O197" s="469"/>
      <c r="P197" s="597"/>
    </row>
    <row r="198" spans="9:16" ht="12.75">
      <c r="I198" s="469"/>
      <c r="J198" s="469"/>
      <c r="K198" s="469"/>
      <c r="L198" s="469"/>
      <c r="M198" s="469"/>
      <c r="N198" s="469"/>
      <c r="O198" s="469"/>
      <c r="P198" s="597"/>
    </row>
    <row r="199" spans="9:16" ht="12.75">
      <c r="I199" s="469"/>
      <c r="J199" s="469"/>
      <c r="K199" s="469"/>
      <c r="L199" s="469"/>
      <c r="M199" s="469"/>
      <c r="N199" s="469"/>
      <c r="O199" s="469"/>
      <c r="P199" s="597"/>
    </row>
    <row r="200" spans="9:16" ht="12.75">
      <c r="I200" s="469"/>
      <c r="J200" s="469"/>
      <c r="K200" s="469"/>
      <c r="L200" s="469"/>
      <c r="M200" s="469"/>
      <c r="N200" s="469"/>
      <c r="O200" s="469"/>
      <c r="P200" s="597"/>
    </row>
    <row r="201" spans="9:16" ht="12.75">
      <c r="I201" s="469"/>
      <c r="J201" s="469"/>
      <c r="K201" s="469"/>
      <c r="L201" s="469"/>
      <c r="M201" s="469"/>
      <c r="N201" s="469"/>
      <c r="O201" s="469"/>
      <c r="P201" s="597"/>
    </row>
    <row r="202" spans="9:16" ht="12.75">
      <c r="I202" s="469"/>
      <c r="J202" s="469"/>
      <c r="K202" s="469"/>
      <c r="L202" s="469"/>
      <c r="M202" s="469"/>
      <c r="N202" s="469"/>
      <c r="O202" s="469"/>
      <c r="P202" s="597"/>
    </row>
    <row r="203" spans="9:16" ht="12.75">
      <c r="I203" s="469"/>
      <c r="J203" s="469"/>
      <c r="K203" s="469"/>
      <c r="L203" s="469"/>
      <c r="M203" s="469"/>
      <c r="N203" s="469"/>
      <c r="O203" s="469"/>
      <c r="P203" s="597"/>
    </row>
    <row r="204" spans="9:16" ht="12.75">
      <c r="I204" s="469"/>
      <c r="J204" s="469"/>
      <c r="K204" s="469"/>
      <c r="L204" s="469"/>
      <c r="M204" s="469"/>
      <c r="N204" s="469"/>
      <c r="O204" s="469"/>
      <c r="P204" s="597"/>
    </row>
    <row r="205" spans="9:16" ht="12.75">
      <c r="I205" s="469"/>
      <c r="J205" s="469"/>
      <c r="K205" s="469"/>
      <c r="L205" s="469"/>
      <c r="M205" s="469"/>
      <c r="N205" s="469"/>
      <c r="O205" s="469"/>
      <c r="P205" s="597"/>
    </row>
    <row r="206" spans="9:16" ht="12.75">
      <c r="I206" s="469"/>
      <c r="J206" s="469"/>
      <c r="K206" s="469"/>
      <c r="L206" s="469"/>
      <c r="M206" s="469"/>
      <c r="N206" s="469"/>
      <c r="O206" s="469"/>
      <c r="P206" s="597"/>
    </row>
    <row r="207" spans="9:16" ht="12.75">
      <c r="I207" s="469"/>
      <c r="J207" s="469"/>
      <c r="K207" s="469"/>
      <c r="L207" s="469"/>
      <c r="M207" s="469"/>
      <c r="N207" s="469"/>
      <c r="O207" s="469"/>
      <c r="P207" s="597"/>
    </row>
    <row r="208" spans="9:16" ht="12.75">
      <c r="I208" s="469"/>
      <c r="J208" s="469"/>
      <c r="K208" s="469"/>
      <c r="L208" s="469"/>
      <c r="M208" s="469"/>
      <c r="N208" s="469"/>
      <c r="O208" s="469"/>
      <c r="P208" s="597"/>
    </row>
    <row r="209" spans="9:16" ht="12.75">
      <c r="I209" s="469"/>
      <c r="J209" s="469"/>
      <c r="K209" s="469"/>
      <c r="L209" s="469"/>
      <c r="M209" s="469"/>
      <c r="N209" s="469"/>
      <c r="O209" s="469"/>
      <c r="P209" s="597"/>
    </row>
    <row r="210" spans="9:16" ht="12.75">
      <c r="I210" s="469"/>
      <c r="J210" s="469"/>
      <c r="K210" s="469"/>
      <c r="L210" s="469"/>
      <c r="M210" s="469"/>
      <c r="N210" s="469"/>
      <c r="O210" s="469"/>
      <c r="P210" s="597"/>
    </row>
    <row r="211" spans="9:16" ht="12.75">
      <c r="I211" s="469"/>
      <c r="J211" s="469"/>
      <c r="K211" s="469"/>
      <c r="L211" s="469"/>
      <c r="M211" s="469"/>
      <c r="N211" s="469"/>
      <c r="O211" s="469"/>
      <c r="P211" s="597"/>
    </row>
    <row r="212" spans="9:16" ht="12.75">
      <c r="I212" s="469"/>
      <c r="J212" s="469"/>
      <c r="K212" s="469"/>
      <c r="L212" s="469"/>
      <c r="M212" s="469"/>
      <c r="N212" s="469"/>
      <c r="O212" s="469"/>
      <c r="P212" s="597"/>
    </row>
    <row r="213" spans="9:16" ht="12.75">
      <c r="I213" s="469"/>
      <c r="J213" s="469"/>
      <c r="K213" s="469"/>
      <c r="L213" s="469"/>
      <c r="M213" s="469"/>
      <c r="N213" s="469"/>
      <c r="O213" s="469"/>
      <c r="P213" s="597"/>
    </row>
    <row r="214" spans="9:16" ht="12.75">
      <c r="I214" s="469"/>
      <c r="J214" s="469"/>
      <c r="K214" s="469"/>
      <c r="L214" s="469"/>
      <c r="M214" s="469"/>
      <c r="N214" s="469"/>
      <c r="O214" s="469"/>
      <c r="P214" s="597"/>
    </row>
    <row r="215" spans="9:16" ht="12.75">
      <c r="I215" s="469"/>
      <c r="J215" s="469"/>
      <c r="K215" s="469"/>
      <c r="L215" s="469"/>
      <c r="M215" s="469"/>
      <c r="N215" s="469"/>
      <c r="O215" s="469"/>
      <c r="P215" s="597"/>
    </row>
    <row r="216" spans="9:16" ht="12.75">
      <c r="I216" s="469"/>
      <c r="J216" s="469"/>
      <c r="K216" s="469"/>
      <c r="L216" s="469"/>
      <c r="M216" s="469"/>
      <c r="N216" s="469"/>
      <c r="O216" s="469"/>
      <c r="P216" s="597"/>
    </row>
    <row r="217" spans="9:16" ht="12.75">
      <c r="I217" s="469"/>
      <c r="J217" s="469"/>
      <c r="K217" s="469"/>
      <c r="L217" s="469"/>
      <c r="M217" s="469"/>
      <c r="N217" s="469"/>
      <c r="O217" s="469"/>
      <c r="P217" s="597"/>
    </row>
    <row r="218" spans="9:16" ht="12.75">
      <c r="I218" s="469"/>
      <c r="J218" s="469"/>
      <c r="K218" s="469"/>
      <c r="L218" s="469"/>
      <c r="M218" s="469"/>
      <c r="N218" s="469"/>
      <c r="O218" s="469"/>
      <c r="P218" s="597"/>
    </row>
    <row r="219" spans="9:16" ht="12.75">
      <c r="I219" s="469"/>
      <c r="J219" s="469"/>
      <c r="K219" s="469"/>
      <c r="L219" s="469"/>
      <c r="M219" s="469"/>
      <c r="N219" s="469"/>
      <c r="O219" s="469"/>
      <c r="P219" s="597"/>
    </row>
    <row r="220" spans="9:16" ht="12.75">
      <c r="I220" s="469"/>
      <c r="J220" s="469"/>
      <c r="K220" s="469"/>
      <c r="L220" s="469"/>
      <c r="M220" s="469"/>
      <c r="N220" s="469"/>
      <c r="O220" s="469"/>
      <c r="P220" s="597"/>
    </row>
    <row r="221" spans="9:16" ht="12.75">
      <c r="I221" s="469"/>
      <c r="J221" s="469"/>
      <c r="K221" s="469"/>
      <c r="L221" s="469"/>
      <c r="M221" s="469"/>
      <c r="N221" s="469"/>
      <c r="O221" s="469"/>
      <c r="P221" s="597"/>
    </row>
    <row r="222" spans="9:16" ht="12.75">
      <c r="I222" s="469"/>
      <c r="J222" s="469"/>
      <c r="K222" s="469"/>
      <c r="L222" s="469"/>
      <c r="M222" s="469"/>
      <c r="N222" s="469"/>
      <c r="O222" s="469"/>
      <c r="P222" s="597"/>
    </row>
    <row r="223" spans="9:16" ht="12.75">
      <c r="I223" s="469"/>
      <c r="J223" s="469"/>
      <c r="K223" s="469"/>
      <c r="L223" s="469"/>
      <c r="M223" s="469"/>
      <c r="N223" s="469"/>
      <c r="O223" s="469"/>
      <c r="P223" s="597"/>
    </row>
    <row r="224" spans="9:16" ht="12.75">
      <c r="I224" s="469"/>
      <c r="J224" s="469"/>
      <c r="K224" s="469"/>
      <c r="L224" s="469"/>
      <c r="M224" s="469"/>
      <c r="N224" s="469"/>
      <c r="O224" s="469"/>
      <c r="P224" s="597"/>
    </row>
    <row r="225" spans="9:16" ht="12.75">
      <c r="I225" s="469"/>
      <c r="J225" s="469"/>
      <c r="K225" s="469"/>
      <c r="L225" s="469"/>
      <c r="M225" s="469"/>
      <c r="N225" s="469"/>
      <c r="O225" s="469"/>
      <c r="P225" s="597"/>
    </row>
    <row r="226" spans="9:16" ht="12.75">
      <c r="I226" s="469"/>
      <c r="J226" s="469"/>
      <c r="K226" s="469"/>
      <c r="L226" s="469"/>
      <c r="M226" s="469"/>
      <c r="N226" s="469"/>
      <c r="O226" s="469"/>
      <c r="P226" s="597"/>
    </row>
    <row r="227" spans="9:16" ht="12.75">
      <c r="I227" s="469"/>
      <c r="J227" s="469"/>
      <c r="K227" s="469"/>
      <c r="L227" s="469"/>
      <c r="M227" s="469"/>
      <c r="N227" s="469"/>
      <c r="O227" s="469"/>
      <c r="P227" s="597"/>
    </row>
    <row r="228" spans="9:16" ht="12.75">
      <c r="I228" s="469"/>
      <c r="J228" s="469"/>
      <c r="K228" s="469"/>
      <c r="L228" s="469"/>
      <c r="M228" s="469"/>
      <c r="N228" s="469"/>
      <c r="O228" s="469"/>
      <c r="P228" s="597"/>
    </row>
    <row r="229" spans="9:16" ht="12.75">
      <c r="I229" s="469"/>
      <c r="J229" s="469"/>
      <c r="K229" s="469"/>
      <c r="L229" s="469"/>
      <c r="M229" s="469"/>
      <c r="N229" s="469"/>
      <c r="O229" s="469"/>
      <c r="P229" s="597"/>
    </row>
    <row r="230" spans="9:16" ht="12.75">
      <c r="I230" s="469"/>
      <c r="J230" s="469"/>
      <c r="K230" s="469"/>
      <c r="L230" s="469"/>
      <c r="M230" s="469"/>
      <c r="N230" s="469"/>
      <c r="O230" s="469"/>
      <c r="P230" s="597"/>
    </row>
    <row r="231" spans="9:16" ht="12.75">
      <c r="I231" s="469"/>
      <c r="J231" s="469"/>
      <c r="K231" s="469"/>
      <c r="L231" s="469"/>
      <c r="M231" s="469"/>
      <c r="N231" s="469"/>
      <c r="O231" s="469"/>
      <c r="P231" s="597"/>
    </row>
    <row r="232" spans="9:16" ht="12.75">
      <c r="I232" s="469"/>
      <c r="J232" s="469"/>
      <c r="K232" s="469"/>
      <c r="L232" s="469"/>
      <c r="M232" s="469"/>
      <c r="N232" s="469"/>
      <c r="O232" s="469"/>
      <c r="P232" s="597"/>
    </row>
    <row r="233" spans="9:16" ht="12.75">
      <c r="I233" s="469"/>
      <c r="J233" s="469"/>
      <c r="K233" s="469"/>
      <c r="L233" s="469"/>
      <c r="M233" s="469"/>
      <c r="N233" s="469"/>
      <c r="O233" s="469"/>
      <c r="P233" s="597"/>
    </row>
    <row r="234" spans="9:16" ht="12.75">
      <c r="I234" s="469"/>
      <c r="J234" s="469"/>
      <c r="K234" s="469"/>
      <c r="L234" s="469"/>
      <c r="M234" s="469"/>
      <c r="N234" s="469"/>
      <c r="O234" s="469"/>
      <c r="P234" s="597"/>
    </row>
    <row r="235" spans="9:16" ht="12.75">
      <c r="I235" s="469"/>
      <c r="J235" s="469"/>
      <c r="K235" s="469"/>
      <c r="L235" s="469"/>
      <c r="M235" s="469"/>
      <c r="N235" s="469"/>
      <c r="O235" s="469"/>
      <c r="P235" s="597"/>
    </row>
    <row r="236" spans="9:16" ht="12.75">
      <c r="I236" s="469"/>
      <c r="J236" s="469"/>
      <c r="K236" s="469"/>
      <c r="L236" s="469"/>
      <c r="M236" s="469"/>
      <c r="N236" s="469"/>
      <c r="O236" s="469"/>
      <c r="P236" s="597"/>
    </row>
    <row r="237" spans="9:16" ht="12.75">
      <c r="I237" s="469"/>
      <c r="J237" s="469"/>
      <c r="K237" s="469"/>
      <c r="L237" s="469"/>
      <c r="M237" s="469"/>
      <c r="N237" s="469"/>
      <c r="O237" s="469"/>
      <c r="P237" s="597"/>
    </row>
    <row r="238" spans="9:16" ht="12.75">
      <c r="I238" s="469"/>
      <c r="J238" s="469"/>
      <c r="K238" s="469"/>
      <c r="L238" s="469"/>
      <c r="M238" s="469"/>
      <c r="N238" s="469"/>
      <c r="O238" s="469"/>
      <c r="P238" s="597"/>
    </row>
    <row r="239" spans="9:16" ht="12.75">
      <c r="I239" s="469"/>
      <c r="J239" s="469"/>
      <c r="K239" s="469"/>
      <c r="L239" s="469"/>
      <c r="M239" s="469"/>
      <c r="N239" s="469"/>
      <c r="O239" s="469"/>
      <c r="P239" s="597"/>
    </row>
    <row r="240" spans="9:16" ht="12.75">
      <c r="I240" s="469"/>
      <c r="J240" s="469"/>
      <c r="K240" s="469"/>
      <c r="L240" s="469"/>
      <c r="M240" s="469"/>
      <c r="N240" s="469"/>
      <c r="O240" s="469"/>
      <c r="P240" s="597"/>
    </row>
    <row r="241" spans="9:16" ht="12.75">
      <c r="I241" s="469"/>
      <c r="J241" s="469"/>
      <c r="K241" s="469"/>
      <c r="L241" s="469"/>
      <c r="M241" s="469"/>
      <c r="N241" s="469"/>
      <c r="O241" s="469"/>
      <c r="P241" s="597"/>
    </row>
    <row r="242" spans="9:16" ht="12.75">
      <c r="I242" s="469"/>
      <c r="J242" s="469"/>
      <c r="K242" s="469"/>
      <c r="L242" s="469"/>
      <c r="M242" s="469"/>
      <c r="N242" s="469"/>
      <c r="O242" s="469"/>
      <c r="P242" s="597"/>
    </row>
    <row r="243" spans="9:16" ht="12.75">
      <c r="I243" s="469"/>
      <c r="J243" s="469"/>
      <c r="K243" s="469"/>
      <c r="L243" s="469"/>
      <c r="M243" s="469"/>
      <c r="N243" s="469"/>
      <c r="O243" s="469"/>
      <c r="P243" s="597"/>
    </row>
    <row r="244" spans="9:16" ht="12.75">
      <c r="I244" s="469"/>
      <c r="J244" s="469"/>
      <c r="K244" s="469"/>
      <c r="L244" s="469"/>
      <c r="M244" s="469"/>
      <c r="N244" s="469"/>
      <c r="O244" s="469"/>
      <c r="P244" s="597"/>
    </row>
    <row r="245" spans="9:16" ht="12.75">
      <c r="I245" s="469"/>
      <c r="J245" s="469"/>
      <c r="K245" s="469"/>
      <c r="L245" s="469"/>
      <c r="M245" s="469"/>
      <c r="N245" s="469"/>
      <c r="O245" s="469"/>
      <c r="P245" s="597"/>
    </row>
    <row r="246" spans="9:16" ht="12.75">
      <c r="I246" s="469"/>
      <c r="J246" s="469"/>
      <c r="K246" s="469"/>
      <c r="L246" s="469"/>
      <c r="M246" s="469"/>
      <c r="N246" s="469"/>
      <c r="O246" s="469"/>
      <c r="P246" s="597"/>
    </row>
    <row r="247" spans="9:16" ht="12.75">
      <c r="I247" s="469"/>
      <c r="J247" s="469"/>
      <c r="K247" s="469"/>
      <c r="L247" s="469"/>
      <c r="M247" s="469"/>
      <c r="N247" s="469"/>
      <c r="O247" s="469"/>
      <c r="P247" s="597"/>
    </row>
    <row r="248" spans="9:16" ht="12.75">
      <c r="I248" s="469"/>
      <c r="J248" s="469"/>
      <c r="K248" s="469"/>
      <c r="L248" s="469"/>
      <c r="M248" s="469"/>
      <c r="N248" s="469"/>
      <c r="O248" s="469"/>
      <c r="P248" s="597"/>
    </row>
    <row r="249" spans="9:16" ht="12.75">
      <c r="I249" s="469"/>
      <c r="J249" s="469"/>
      <c r="K249" s="469"/>
      <c r="L249" s="469"/>
      <c r="M249" s="469"/>
      <c r="N249" s="469"/>
      <c r="O249" s="469"/>
      <c r="P249" s="597"/>
    </row>
    <row r="250" spans="9:16" ht="12.75">
      <c r="I250" s="469"/>
      <c r="J250" s="469"/>
      <c r="K250" s="469"/>
      <c r="L250" s="469"/>
      <c r="M250" s="469"/>
      <c r="N250" s="469"/>
      <c r="O250" s="469"/>
      <c r="P250" s="597"/>
    </row>
    <row r="251" spans="9:16" ht="12.75">
      <c r="I251" s="469"/>
      <c r="J251" s="469"/>
      <c r="K251" s="469"/>
      <c r="L251" s="469"/>
      <c r="M251" s="469"/>
      <c r="N251" s="469"/>
      <c r="O251" s="469"/>
      <c r="P251" s="597"/>
    </row>
    <row r="252" spans="9:16" ht="12.75">
      <c r="I252" s="469"/>
      <c r="J252" s="469"/>
      <c r="K252" s="469"/>
      <c r="L252" s="469"/>
      <c r="M252" s="469"/>
      <c r="N252" s="469"/>
      <c r="O252" s="469"/>
      <c r="P252" s="597"/>
    </row>
    <row r="253" spans="9:16" ht="12.75">
      <c r="I253" s="469"/>
      <c r="J253" s="469"/>
      <c r="K253" s="469"/>
      <c r="L253" s="469"/>
      <c r="M253" s="469"/>
      <c r="N253" s="469"/>
      <c r="O253" s="469"/>
      <c r="P253" s="597"/>
    </row>
    <row r="254" spans="9:16" ht="12.75">
      <c r="I254" s="469"/>
      <c r="J254" s="469"/>
      <c r="K254" s="469"/>
      <c r="L254" s="469"/>
      <c r="M254" s="469"/>
      <c r="N254" s="469"/>
      <c r="O254" s="469"/>
      <c r="P254" s="597"/>
    </row>
    <row r="255" spans="9:16" ht="12.75">
      <c r="I255" s="469"/>
      <c r="J255" s="469"/>
      <c r="K255" s="469"/>
      <c r="L255" s="469"/>
      <c r="M255" s="469"/>
      <c r="N255" s="469"/>
      <c r="O255" s="469"/>
      <c r="P255" s="597"/>
    </row>
    <row r="256" spans="9:16" ht="12.75">
      <c r="I256" s="469"/>
      <c r="J256" s="469"/>
      <c r="K256" s="469"/>
      <c r="L256" s="469"/>
      <c r="M256" s="469"/>
      <c r="N256" s="469"/>
      <c r="O256" s="469"/>
      <c r="P256" s="597"/>
    </row>
    <row r="257" spans="9:16" ht="12.75">
      <c r="I257" s="469"/>
      <c r="J257" s="469"/>
      <c r="K257" s="469"/>
      <c r="L257" s="469"/>
      <c r="M257" s="469"/>
      <c r="N257" s="469"/>
      <c r="O257" s="469"/>
      <c r="P257" s="597"/>
    </row>
    <row r="258" spans="9:16" ht="12.75">
      <c r="I258" s="469"/>
      <c r="J258" s="469"/>
      <c r="K258" s="469"/>
      <c r="L258" s="469"/>
      <c r="M258" s="469"/>
      <c r="N258" s="469"/>
      <c r="O258" s="469"/>
      <c r="P258" s="597"/>
    </row>
    <row r="259" spans="9:16" ht="12.75">
      <c r="I259" s="469"/>
      <c r="J259" s="469"/>
      <c r="K259" s="469"/>
      <c r="L259" s="469"/>
      <c r="M259" s="469"/>
      <c r="N259" s="469"/>
      <c r="O259" s="469"/>
      <c r="P259" s="597"/>
    </row>
    <row r="260" spans="9:16" ht="12.75">
      <c r="I260" s="469"/>
      <c r="J260" s="469"/>
      <c r="K260" s="469"/>
      <c r="L260" s="469"/>
      <c r="M260" s="469"/>
      <c r="N260" s="469"/>
      <c r="O260" s="469"/>
      <c r="P260" s="597"/>
    </row>
    <row r="261" ht="12.75">
      <c r="K261" s="469"/>
    </row>
  </sheetData>
  <sheetProtection password="81B0" sheet="1" objects="1" scenarios="1"/>
  <mergeCells count="42">
    <mergeCell ref="AA23:AA24"/>
    <mergeCell ref="X23:X24"/>
    <mergeCell ref="Y23:Y24"/>
    <mergeCell ref="J64:K64"/>
    <mergeCell ref="J33:K33"/>
    <mergeCell ref="U23:U24"/>
    <mergeCell ref="V23:V24"/>
    <mergeCell ref="Z23:Z24"/>
    <mergeCell ref="S23:S24"/>
    <mergeCell ref="T23:T24"/>
    <mergeCell ref="J46:K46"/>
    <mergeCell ref="J30:K30"/>
    <mergeCell ref="M23:P23"/>
    <mergeCell ref="I14:K14"/>
    <mergeCell ref="I16:K16"/>
    <mergeCell ref="I19:K19"/>
    <mergeCell ref="J78:K78"/>
    <mergeCell ref="J79:K79"/>
    <mergeCell ref="J80:K80"/>
    <mergeCell ref="J97:K97"/>
    <mergeCell ref="J98:K98"/>
    <mergeCell ref="J39:K39"/>
    <mergeCell ref="J45:K45"/>
    <mergeCell ref="J74:K74"/>
    <mergeCell ref="J77:K77"/>
    <mergeCell ref="J68:K68"/>
    <mergeCell ref="J128:K128"/>
    <mergeCell ref="J133:K133"/>
    <mergeCell ref="J88:K88"/>
    <mergeCell ref="J127:K127"/>
    <mergeCell ref="J81:K81"/>
    <mergeCell ref="J105:K105"/>
    <mergeCell ref="J138:K138"/>
    <mergeCell ref="J95:K95"/>
    <mergeCell ref="J96:K96"/>
    <mergeCell ref="J115:K115"/>
    <mergeCell ref="J109:K109"/>
    <mergeCell ref="J111:K111"/>
    <mergeCell ref="J110:K110"/>
    <mergeCell ref="J112:K112"/>
    <mergeCell ref="J124:K124"/>
    <mergeCell ref="J116:K116"/>
  </mergeCells>
  <conditionalFormatting sqref="V30:V63 AA30:AA63 AA68:AA141 V68:V141">
    <cfRule type="cellIs" priority="5" dxfId="11" operator="lessThan" stopIfTrue="1">
      <formula>0</formula>
    </cfRule>
  </conditionalFormatting>
  <conditionalFormatting sqref="V28 AA28">
    <cfRule type="cellIs" priority="4" dxfId="12" operator="lessThan" stopIfTrue="1">
      <formula>0</formula>
    </cfRule>
  </conditionalFormatting>
  <conditionalFormatting sqref="AA64:AA67 V64 V66:V67">
    <cfRule type="cellIs" priority="2" dxfId="11" operator="lessThan" stopIfTrue="1">
      <formula>0</formula>
    </cfRule>
  </conditionalFormatting>
  <conditionalFormatting sqref="V65">
    <cfRule type="cellIs" priority="1" dxfId="11" operator="lessThan" stopIfTrue="1">
      <formula>0</formula>
    </cfRule>
  </conditionalFormatting>
  <dataValidations count="4">
    <dataValidation type="whole" operator="lessThan" allowBlank="1" showInputMessage="1" showErrorMessage="1" error="Въведете отрицателно число!!!" sqref="X136:AD136 S136:V136">
      <formula1>0</formula1>
    </dataValidation>
    <dataValidation errorStyle="information" type="whole" operator="lessThan" allowBlank="1" showInputMessage="1" showErrorMessage="1" error="Въвежда се отрицателно число !" sqref="AB85:AC85 AB73 X85:Z85 X73:Y73 S85:U85 S73:T73">
      <formula1>0</formula1>
    </dataValidation>
    <dataValidation type="whole" operator="lessThan" allowBlank="1" showInputMessage="1" showErrorMessage="1" error="Въвежда се цяло число!" sqref="L75:O80 L65:O67 L47:O63 L31:O32 L138:O138 L134:O136 L129:O132 L125:O127 L117:O123 L113:O115 L106:O111 L99:O104 L89:O97 L82:O87 L69:O73 L40:O45 L34:O38">
      <formula1>999999999999999000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V703"/>
  <sheetViews>
    <sheetView zoomScalePageLayoutView="0" workbookViewId="0" topLeftCell="D681">
      <selection activeCell="C681" sqref="A1:C16384"/>
    </sheetView>
  </sheetViews>
  <sheetFormatPr defaultColWidth="9.00390625" defaultRowHeight="12.75"/>
  <cols>
    <col min="1" max="1" width="9.125" style="604" hidden="1" customWidth="1"/>
    <col min="2" max="2" width="125.25390625" style="607" hidden="1" customWidth="1"/>
    <col min="3" max="3" width="22.375" style="604" hidden="1" customWidth="1"/>
    <col min="4" max="4" width="9.125" style="604" customWidth="1"/>
    <col min="5" max="5" width="9.375" style="604" bestFit="1" customWidth="1"/>
    <col min="6" max="16384" width="9.125" style="604" customWidth="1"/>
  </cols>
  <sheetData>
    <row r="1" spans="1:3" ht="14.25">
      <c r="A1" s="646" t="s">
        <v>1798</v>
      </c>
      <c r="B1" s="647" t="s">
        <v>1805</v>
      </c>
      <c r="C1" s="646"/>
    </row>
    <row r="2" spans="1:3" ht="31.5" customHeight="1">
      <c r="A2" s="746">
        <v>0</v>
      </c>
      <c r="B2" s="747" t="s">
        <v>855</v>
      </c>
      <c r="C2" s="748" t="s">
        <v>856</v>
      </c>
    </row>
    <row r="3" spans="1:4" ht="35.25" customHeight="1">
      <c r="A3" s="746">
        <v>17</v>
      </c>
      <c r="B3" s="749" t="s">
        <v>1812</v>
      </c>
      <c r="C3" s="748" t="s">
        <v>911</v>
      </c>
      <c r="D3" s="605"/>
    </row>
    <row r="4" spans="1:3" ht="35.25" customHeight="1">
      <c r="A4" s="746">
        <v>33</v>
      </c>
      <c r="B4" s="749" t="s">
        <v>912</v>
      </c>
      <c r="C4" s="748" t="s">
        <v>856</v>
      </c>
    </row>
    <row r="5" spans="1:3" ht="30">
      <c r="A5" s="746">
        <v>42</v>
      </c>
      <c r="B5" s="749" t="s">
        <v>1811</v>
      </c>
      <c r="C5" s="748" t="s">
        <v>911</v>
      </c>
    </row>
    <row r="6" spans="1:4" ht="30">
      <c r="A6" s="746">
        <v>96</v>
      </c>
      <c r="B6" s="749" t="s">
        <v>1809</v>
      </c>
      <c r="C6" s="748" t="s">
        <v>911</v>
      </c>
      <c r="D6" s="605"/>
    </row>
    <row r="7" spans="1:4" ht="30">
      <c r="A7" s="746">
        <v>97</v>
      </c>
      <c r="B7" s="749" t="s">
        <v>1808</v>
      </c>
      <c r="C7" s="748" t="s">
        <v>911</v>
      </c>
      <c r="D7" s="606"/>
    </row>
    <row r="8" spans="1:4" ht="30">
      <c r="A8" s="746">
        <v>98</v>
      </c>
      <c r="B8" s="749" t="s">
        <v>1810</v>
      </c>
      <c r="C8" s="748" t="s">
        <v>911</v>
      </c>
      <c r="D8" s="606"/>
    </row>
    <row r="9" spans="1:4" ht="15">
      <c r="A9" s="605"/>
      <c r="B9" s="605"/>
      <c r="C9" s="603"/>
      <c r="D9" s="606"/>
    </row>
    <row r="10" spans="1:3" ht="14.25">
      <c r="A10" s="646" t="s">
        <v>1798</v>
      </c>
      <c r="B10" s="647" t="s">
        <v>1804</v>
      </c>
      <c r="C10" s="646"/>
    </row>
    <row r="11" spans="1:3" ht="14.25">
      <c r="A11" s="725"/>
      <c r="B11" s="726" t="s">
        <v>913</v>
      </c>
      <c r="C11" s="725"/>
    </row>
    <row r="12" spans="1:3" ht="15.75">
      <c r="A12" s="727">
        <v>1101</v>
      </c>
      <c r="B12" s="728" t="s">
        <v>914</v>
      </c>
      <c r="C12" s="727">
        <v>1101</v>
      </c>
    </row>
    <row r="13" spans="1:3" ht="15.75">
      <c r="A13" s="727">
        <v>1103</v>
      </c>
      <c r="B13" s="729" t="s">
        <v>915</v>
      </c>
      <c r="C13" s="727">
        <v>1103</v>
      </c>
    </row>
    <row r="14" spans="1:3" ht="15.75">
      <c r="A14" s="727">
        <v>1104</v>
      </c>
      <c r="B14" s="730" t="s">
        <v>916</v>
      </c>
      <c r="C14" s="727">
        <v>1104</v>
      </c>
    </row>
    <row r="15" spans="1:3" ht="15.75">
      <c r="A15" s="727">
        <v>1105</v>
      </c>
      <c r="B15" s="730" t="s">
        <v>917</v>
      </c>
      <c r="C15" s="727">
        <v>1105</v>
      </c>
    </row>
    <row r="16" spans="1:3" ht="15.75">
      <c r="A16" s="727">
        <v>1106</v>
      </c>
      <c r="B16" s="730" t="s">
        <v>0</v>
      </c>
      <c r="C16" s="727">
        <v>1106</v>
      </c>
    </row>
    <row r="17" spans="1:3" ht="15.75">
      <c r="A17" s="727">
        <v>1107</v>
      </c>
      <c r="B17" s="730" t="s">
        <v>1</v>
      </c>
      <c r="C17" s="727">
        <v>1107</v>
      </c>
    </row>
    <row r="18" spans="1:3" ht="15.75">
      <c r="A18" s="727">
        <v>1108</v>
      </c>
      <c r="B18" s="730" t="s">
        <v>2</v>
      </c>
      <c r="C18" s="727">
        <v>1108</v>
      </c>
    </row>
    <row r="19" spans="1:3" ht="15.75">
      <c r="A19" s="727">
        <v>1111</v>
      </c>
      <c r="B19" s="731" t="s">
        <v>3</v>
      </c>
      <c r="C19" s="727">
        <v>1111</v>
      </c>
    </row>
    <row r="20" spans="1:3" ht="15.75">
      <c r="A20" s="727">
        <v>1115</v>
      </c>
      <c r="B20" s="731" t="s">
        <v>4</v>
      </c>
      <c r="C20" s="727">
        <v>1115</v>
      </c>
    </row>
    <row r="21" spans="1:3" ht="15.75">
      <c r="A21" s="727">
        <v>1116</v>
      </c>
      <c r="B21" s="731" t="s">
        <v>5</v>
      </c>
      <c r="C21" s="727">
        <v>1116</v>
      </c>
    </row>
    <row r="22" spans="1:3" ht="15.75">
      <c r="A22" s="727">
        <v>1117</v>
      </c>
      <c r="B22" s="731" t="s">
        <v>6</v>
      </c>
      <c r="C22" s="727">
        <v>1117</v>
      </c>
    </row>
    <row r="23" spans="1:3" ht="15.75">
      <c r="A23" s="727">
        <v>1121</v>
      </c>
      <c r="B23" s="730" t="s">
        <v>7</v>
      </c>
      <c r="C23" s="727">
        <v>1121</v>
      </c>
    </row>
    <row r="24" spans="1:3" ht="15.75">
      <c r="A24" s="727">
        <v>1122</v>
      </c>
      <c r="B24" s="730" t="s">
        <v>8</v>
      </c>
      <c r="C24" s="727">
        <v>1122</v>
      </c>
    </row>
    <row r="25" spans="1:3" ht="15.75">
      <c r="A25" s="727">
        <v>1123</v>
      </c>
      <c r="B25" s="730" t="s">
        <v>9</v>
      </c>
      <c r="C25" s="727">
        <v>1123</v>
      </c>
    </row>
    <row r="26" spans="1:3" ht="15.75">
      <c r="A26" s="727">
        <v>1125</v>
      </c>
      <c r="B26" s="732" t="s">
        <v>10</v>
      </c>
      <c r="C26" s="727">
        <v>1125</v>
      </c>
    </row>
    <row r="27" spans="1:3" ht="15.75">
      <c r="A27" s="727">
        <v>1128</v>
      </c>
      <c r="B27" s="730" t="s">
        <v>11</v>
      </c>
      <c r="C27" s="727">
        <v>1128</v>
      </c>
    </row>
    <row r="28" spans="1:3" ht="15.75">
      <c r="A28" s="727">
        <v>1139</v>
      </c>
      <c r="B28" s="733" t="s">
        <v>12</v>
      </c>
      <c r="C28" s="727">
        <v>1139</v>
      </c>
    </row>
    <row r="29" spans="1:3" ht="15.75">
      <c r="A29" s="727">
        <v>1141</v>
      </c>
      <c r="B29" s="731" t="s">
        <v>13</v>
      </c>
      <c r="C29" s="727">
        <v>1141</v>
      </c>
    </row>
    <row r="30" spans="1:3" ht="15.75">
      <c r="A30" s="727">
        <v>1142</v>
      </c>
      <c r="B30" s="730" t="s">
        <v>14</v>
      </c>
      <c r="C30" s="727">
        <v>1142</v>
      </c>
    </row>
    <row r="31" spans="1:3" ht="15.75">
      <c r="A31" s="727">
        <v>1143</v>
      </c>
      <c r="B31" s="731" t="s">
        <v>15</v>
      </c>
      <c r="C31" s="727">
        <v>1143</v>
      </c>
    </row>
    <row r="32" spans="1:3" ht="15.75">
      <c r="A32" s="727">
        <v>1144</v>
      </c>
      <c r="B32" s="731" t="s">
        <v>16</v>
      </c>
      <c r="C32" s="727">
        <v>1144</v>
      </c>
    </row>
    <row r="33" spans="1:3" ht="15.75">
      <c r="A33" s="727">
        <v>1145</v>
      </c>
      <c r="B33" s="730" t="s">
        <v>17</v>
      </c>
      <c r="C33" s="727">
        <v>1145</v>
      </c>
    </row>
    <row r="34" spans="1:3" ht="15.75">
      <c r="A34" s="727">
        <v>1146</v>
      </c>
      <c r="B34" s="731" t="s">
        <v>18</v>
      </c>
      <c r="C34" s="727">
        <v>1146</v>
      </c>
    </row>
    <row r="35" spans="1:3" ht="15.75">
      <c r="A35" s="727">
        <v>1147</v>
      </c>
      <c r="B35" s="731" t="s">
        <v>19</v>
      </c>
      <c r="C35" s="727">
        <v>1147</v>
      </c>
    </row>
    <row r="36" spans="1:3" ht="15.75">
      <c r="A36" s="727">
        <v>1148</v>
      </c>
      <c r="B36" s="731" t="s">
        <v>20</v>
      </c>
      <c r="C36" s="727">
        <v>1148</v>
      </c>
    </row>
    <row r="37" spans="1:3" ht="15.75">
      <c r="A37" s="727">
        <v>1149</v>
      </c>
      <c r="B37" s="731" t="s">
        <v>21</v>
      </c>
      <c r="C37" s="727">
        <v>1149</v>
      </c>
    </row>
    <row r="38" spans="1:3" ht="15.75">
      <c r="A38" s="727">
        <v>1151</v>
      </c>
      <c r="B38" s="731" t="s">
        <v>22</v>
      </c>
      <c r="C38" s="727">
        <v>1151</v>
      </c>
    </row>
    <row r="39" spans="1:3" ht="15.75">
      <c r="A39" s="727">
        <v>1158</v>
      </c>
      <c r="B39" s="730" t="s">
        <v>23</v>
      </c>
      <c r="C39" s="727">
        <v>1158</v>
      </c>
    </row>
    <row r="40" spans="1:3" ht="15.75">
      <c r="A40" s="727">
        <v>1161</v>
      </c>
      <c r="B40" s="730" t="s">
        <v>24</v>
      </c>
      <c r="C40" s="727">
        <v>1161</v>
      </c>
    </row>
    <row r="41" spans="1:3" ht="15.75">
      <c r="A41" s="727">
        <v>1162</v>
      </c>
      <c r="B41" s="730" t="s">
        <v>25</v>
      </c>
      <c r="C41" s="727">
        <v>1162</v>
      </c>
    </row>
    <row r="42" spans="1:3" ht="15.75">
      <c r="A42" s="727">
        <v>1163</v>
      </c>
      <c r="B42" s="730" t="s">
        <v>26</v>
      </c>
      <c r="C42" s="727">
        <v>1163</v>
      </c>
    </row>
    <row r="43" spans="1:3" ht="15.75">
      <c r="A43" s="727">
        <v>1168</v>
      </c>
      <c r="B43" s="730" t="s">
        <v>27</v>
      </c>
      <c r="C43" s="727">
        <v>1168</v>
      </c>
    </row>
    <row r="44" spans="1:3" ht="15.75">
      <c r="A44" s="727">
        <v>1179</v>
      </c>
      <c r="B44" s="731" t="s">
        <v>28</v>
      </c>
      <c r="C44" s="727">
        <v>1179</v>
      </c>
    </row>
    <row r="45" spans="1:3" ht="15.75">
      <c r="A45" s="727">
        <v>2201</v>
      </c>
      <c r="B45" s="731" t="s">
        <v>29</v>
      </c>
      <c r="C45" s="727">
        <v>2201</v>
      </c>
    </row>
    <row r="46" spans="1:3" ht="15.75">
      <c r="A46" s="727">
        <v>2205</v>
      </c>
      <c r="B46" s="730" t="s">
        <v>30</v>
      </c>
      <c r="C46" s="727">
        <v>2205</v>
      </c>
    </row>
    <row r="47" spans="1:3" ht="15.75">
      <c r="A47" s="727">
        <v>2206</v>
      </c>
      <c r="B47" s="733" t="s">
        <v>31</v>
      </c>
      <c r="C47" s="727">
        <v>2206</v>
      </c>
    </row>
    <row r="48" spans="1:3" ht="15.75">
      <c r="A48" s="727">
        <v>2215</v>
      </c>
      <c r="B48" s="730" t="s">
        <v>32</v>
      </c>
      <c r="C48" s="727">
        <v>2215</v>
      </c>
    </row>
    <row r="49" spans="1:3" ht="15.75">
      <c r="A49" s="727">
        <v>2218</v>
      </c>
      <c r="B49" s="730" t="s">
        <v>33</v>
      </c>
      <c r="C49" s="727">
        <v>2218</v>
      </c>
    </row>
    <row r="50" spans="1:3" ht="15.75">
      <c r="A50" s="727">
        <v>2219</v>
      </c>
      <c r="B50" s="730" t="s">
        <v>34</v>
      </c>
      <c r="C50" s="727">
        <v>2219</v>
      </c>
    </row>
    <row r="51" spans="1:3" ht="15.75">
      <c r="A51" s="727">
        <v>2221</v>
      </c>
      <c r="B51" s="731" t="s">
        <v>35</v>
      </c>
      <c r="C51" s="727">
        <v>2221</v>
      </c>
    </row>
    <row r="52" spans="1:3" ht="15.75">
      <c r="A52" s="727">
        <v>2222</v>
      </c>
      <c r="B52" s="734" t="s">
        <v>36</v>
      </c>
      <c r="C52" s="727">
        <v>2222</v>
      </c>
    </row>
    <row r="53" spans="1:3" ht="15.75">
      <c r="A53" s="727">
        <v>2223</v>
      </c>
      <c r="B53" s="734" t="s">
        <v>37</v>
      </c>
      <c r="C53" s="727">
        <v>2223</v>
      </c>
    </row>
    <row r="54" spans="1:3" ht="15.75">
      <c r="A54" s="727">
        <v>2224</v>
      </c>
      <c r="B54" s="733" t="s">
        <v>38</v>
      </c>
      <c r="C54" s="727">
        <v>2224</v>
      </c>
    </row>
    <row r="55" spans="1:3" ht="15.75">
      <c r="A55" s="727">
        <v>2225</v>
      </c>
      <c r="B55" s="730" t="s">
        <v>39</v>
      </c>
      <c r="C55" s="727">
        <v>2225</v>
      </c>
    </row>
    <row r="56" spans="1:3" ht="15.75">
      <c r="A56" s="727">
        <v>2228</v>
      </c>
      <c r="B56" s="730" t="s">
        <v>40</v>
      </c>
      <c r="C56" s="727">
        <v>2228</v>
      </c>
    </row>
    <row r="57" spans="1:3" ht="15.75">
      <c r="A57" s="727">
        <v>2239</v>
      </c>
      <c r="B57" s="731" t="s">
        <v>41</v>
      </c>
      <c r="C57" s="727">
        <v>2239</v>
      </c>
    </row>
    <row r="58" spans="1:3" ht="15.75">
      <c r="A58" s="727">
        <v>2241</v>
      </c>
      <c r="B58" s="734" t="s">
        <v>42</v>
      </c>
      <c r="C58" s="727">
        <v>2241</v>
      </c>
    </row>
    <row r="59" spans="1:3" ht="15.75">
      <c r="A59" s="727">
        <v>2242</v>
      </c>
      <c r="B59" s="734" t="s">
        <v>43</v>
      </c>
      <c r="C59" s="727">
        <v>2242</v>
      </c>
    </row>
    <row r="60" spans="1:3" ht="15.75">
      <c r="A60" s="727">
        <v>2243</v>
      </c>
      <c r="B60" s="734" t="s">
        <v>44</v>
      </c>
      <c r="C60" s="727">
        <v>2243</v>
      </c>
    </row>
    <row r="61" spans="1:3" ht="15.75">
      <c r="A61" s="727">
        <v>2244</v>
      </c>
      <c r="B61" s="734" t="s">
        <v>45</v>
      </c>
      <c r="C61" s="727">
        <v>2244</v>
      </c>
    </row>
    <row r="62" spans="1:3" ht="15.75">
      <c r="A62" s="727">
        <v>2245</v>
      </c>
      <c r="B62" s="735" t="s">
        <v>46</v>
      </c>
      <c r="C62" s="727">
        <v>2245</v>
      </c>
    </row>
    <row r="63" spans="1:3" ht="15.75">
      <c r="A63" s="727">
        <v>2246</v>
      </c>
      <c r="B63" s="734" t="s">
        <v>47</v>
      </c>
      <c r="C63" s="727">
        <v>2246</v>
      </c>
    </row>
    <row r="64" spans="1:3" ht="15.75">
      <c r="A64" s="727">
        <v>2247</v>
      </c>
      <c r="B64" s="734" t="s">
        <v>48</v>
      </c>
      <c r="C64" s="727">
        <v>2247</v>
      </c>
    </row>
    <row r="65" spans="1:3" ht="15.75">
      <c r="A65" s="727">
        <v>2248</v>
      </c>
      <c r="B65" s="734" t="s">
        <v>49</v>
      </c>
      <c r="C65" s="727">
        <v>2248</v>
      </c>
    </row>
    <row r="66" spans="1:3" ht="15.75">
      <c r="A66" s="727">
        <v>2249</v>
      </c>
      <c r="B66" s="734" t="s">
        <v>987</v>
      </c>
      <c r="C66" s="727">
        <v>2249</v>
      </c>
    </row>
    <row r="67" spans="1:3" ht="15.75">
      <c r="A67" s="727">
        <v>2258</v>
      </c>
      <c r="B67" s="730" t="s">
        <v>988</v>
      </c>
      <c r="C67" s="727">
        <v>2258</v>
      </c>
    </row>
    <row r="68" spans="1:3" ht="15.75">
      <c r="A68" s="727">
        <v>2259</v>
      </c>
      <c r="B68" s="733" t="s">
        <v>989</v>
      </c>
      <c r="C68" s="727">
        <v>2259</v>
      </c>
    </row>
    <row r="69" spans="1:3" ht="15.75">
      <c r="A69" s="727">
        <v>2261</v>
      </c>
      <c r="B69" s="731" t="s">
        <v>990</v>
      </c>
      <c r="C69" s="727">
        <v>2261</v>
      </c>
    </row>
    <row r="70" spans="1:3" ht="15.75">
      <c r="A70" s="727">
        <v>2268</v>
      </c>
      <c r="B70" s="730" t="s">
        <v>991</v>
      </c>
      <c r="C70" s="727">
        <v>2268</v>
      </c>
    </row>
    <row r="71" spans="1:3" ht="15.75">
      <c r="A71" s="727">
        <v>2279</v>
      </c>
      <c r="B71" s="731" t="s">
        <v>992</v>
      </c>
      <c r="C71" s="727">
        <v>2279</v>
      </c>
    </row>
    <row r="72" spans="1:3" ht="15.75">
      <c r="A72" s="727">
        <v>2281</v>
      </c>
      <c r="B72" s="733" t="s">
        <v>993</v>
      </c>
      <c r="C72" s="727">
        <v>2281</v>
      </c>
    </row>
    <row r="73" spans="1:3" ht="15.75">
      <c r="A73" s="727">
        <v>2282</v>
      </c>
      <c r="B73" s="733" t="s">
        <v>994</v>
      </c>
      <c r="C73" s="727">
        <v>2282</v>
      </c>
    </row>
    <row r="74" spans="1:3" ht="15.75">
      <c r="A74" s="727">
        <v>2283</v>
      </c>
      <c r="B74" s="733" t="s">
        <v>995</v>
      </c>
      <c r="C74" s="727">
        <v>2283</v>
      </c>
    </row>
    <row r="75" spans="1:3" ht="15.75">
      <c r="A75" s="727">
        <v>2284</v>
      </c>
      <c r="B75" s="733" t="s">
        <v>996</v>
      </c>
      <c r="C75" s="727">
        <v>2284</v>
      </c>
    </row>
    <row r="76" spans="1:3" ht="15.75">
      <c r="A76" s="727">
        <v>2285</v>
      </c>
      <c r="B76" s="733" t="s">
        <v>997</v>
      </c>
      <c r="C76" s="727">
        <v>2285</v>
      </c>
    </row>
    <row r="77" spans="1:3" ht="15.75">
      <c r="A77" s="727">
        <v>2288</v>
      </c>
      <c r="B77" s="733" t="s">
        <v>998</v>
      </c>
      <c r="C77" s="727">
        <v>2288</v>
      </c>
    </row>
    <row r="78" spans="1:3" ht="15.75">
      <c r="A78" s="727">
        <v>2289</v>
      </c>
      <c r="B78" s="733" t="s">
        <v>999</v>
      </c>
      <c r="C78" s="727">
        <v>2289</v>
      </c>
    </row>
    <row r="79" spans="1:3" ht="15.75">
      <c r="A79" s="727">
        <v>3301</v>
      </c>
      <c r="B79" s="730" t="s">
        <v>1000</v>
      </c>
      <c r="C79" s="727">
        <v>3301</v>
      </c>
    </row>
    <row r="80" spans="1:3" ht="15.75">
      <c r="A80" s="727">
        <v>3311</v>
      </c>
      <c r="B80" s="730" t="s">
        <v>1001</v>
      </c>
      <c r="C80" s="727">
        <v>3311</v>
      </c>
    </row>
    <row r="81" spans="1:3" ht="15.75">
      <c r="A81" s="727">
        <v>3312</v>
      </c>
      <c r="B81" s="731" t="s">
        <v>1002</v>
      </c>
      <c r="C81" s="727">
        <v>3312</v>
      </c>
    </row>
    <row r="82" spans="1:3" ht="15.75">
      <c r="A82" s="727">
        <v>3314</v>
      </c>
      <c r="B82" s="730" t="s">
        <v>1003</v>
      </c>
      <c r="C82" s="727">
        <v>3314</v>
      </c>
    </row>
    <row r="83" spans="1:3" ht="15.75">
      <c r="A83" s="727">
        <v>3315</v>
      </c>
      <c r="B83" s="730" t="s">
        <v>1004</v>
      </c>
      <c r="C83" s="727">
        <v>3315</v>
      </c>
    </row>
    <row r="84" spans="1:3" ht="15.75">
      <c r="A84" s="727">
        <v>3318</v>
      </c>
      <c r="B84" s="733" t="s">
        <v>1005</v>
      </c>
      <c r="C84" s="727">
        <v>3318</v>
      </c>
    </row>
    <row r="85" spans="1:3" ht="15.75">
      <c r="A85" s="727">
        <v>3321</v>
      </c>
      <c r="B85" s="730" t="s">
        <v>1006</v>
      </c>
      <c r="C85" s="727">
        <v>3321</v>
      </c>
    </row>
    <row r="86" spans="1:3" ht="15.75">
      <c r="A86" s="727">
        <v>3322</v>
      </c>
      <c r="B86" s="731" t="s">
        <v>1007</v>
      </c>
      <c r="C86" s="727">
        <v>3322</v>
      </c>
    </row>
    <row r="87" spans="1:3" ht="15.75">
      <c r="A87" s="727">
        <v>3324</v>
      </c>
      <c r="B87" s="733" t="s">
        <v>1008</v>
      </c>
      <c r="C87" s="727">
        <v>3324</v>
      </c>
    </row>
    <row r="88" spans="1:3" ht="15.75">
      <c r="A88" s="727">
        <v>3325</v>
      </c>
      <c r="B88" s="731" t="s">
        <v>1009</v>
      </c>
      <c r="C88" s="727">
        <v>3325</v>
      </c>
    </row>
    <row r="89" spans="1:3" ht="15.75">
      <c r="A89" s="727">
        <v>3326</v>
      </c>
      <c r="B89" s="730" t="s">
        <v>1010</v>
      </c>
      <c r="C89" s="727">
        <v>3326</v>
      </c>
    </row>
    <row r="90" spans="1:3" ht="15.75">
      <c r="A90" s="727">
        <v>3332</v>
      </c>
      <c r="B90" s="730" t="s">
        <v>1011</v>
      </c>
      <c r="C90" s="727">
        <v>3332</v>
      </c>
    </row>
    <row r="91" spans="1:3" ht="15.75">
      <c r="A91" s="727">
        <v>3333</v>
      </c>
      <c r="B91" s="731" t="s">
        <v>1012</v>
      </c>
      <c r="C91" s="727">
        <v>3333</v>
      </c>
    </row>
    <row r="92" spans="1:3" ht="15.75">
      <c r="A92" s="727">
        <v>3334</v>
      </c>
      <c r="B92" s="731" t="s">
        <v>1129</v>
      </c>
      <c r="C92" s="727">
        <v>3334</v>
      </c>
    </row>
    <row r="93" spans="1:3" ht="15.75">
      <c r="A93" s="727">
        <v>3336</v>
      </c>
      <c r="B93" s="731" t="s">
        <v>1130</v>
      </c>
      <c r="C93" s="727">
        <v>3336</v>
      </c>
    </row>
    <row r="94" spans="1:3" ht="15.75">
      <c r="A94" s="727">
        <v>3337</v>
      </c>
      <c r="B94" s="730" t="s">
        <v>1131</v>
      </c>
      <c r="C94" s="727">
        <v>3337</v>
      </c>
    </row>
    <row r="95" spans="1:3" ht="15.75">
      <c r="A95" s="727">
        <v>3341</v>
      </c>
      <c r="B95" s="731" t="s">
        <v>1132</v>
      </c>
      <c r="C95" s="727">
        <v>3341</v>
      </c>
    </row>
    <row r="96" spans="1:3" ht="15.75">
      <c r="A96" s="727">
        <v>3349</v>
      </c>
      <c r="B96" s="731" t="s">
        <v>1013</v>
      </c>
      <c r="C96" s="727">
        <v>3349</v>
      </c>
    </row>
    <row r="97" spans="1:3" ht="15.75">
      <c r="A97" s="727">
        <v>3359</v>
      </c>
      <c r="B97" s="731" t="s">
        <v>1014</v>
      </c>
      <c r="C97" s="727">
        <v>3359</v>
      </c>
    </row>
    <row r="98" spans="1:3" ht="15.75">
      <c r="A98" s="727">
        <v>3369</v>
      </c>
      <c r="B98" s="731" t="s">
        <v>1015</v>
      </c>
      <c r="C98" s="727">
        <v>3369</v>
      </c>
    </row>
    <row r="99" spans="1:3" ht="15.75">
      <c r="A99" s="727">
        <v>3388</v>
      </c>
      <c r="B99" s="730" t="s">
        <v>1016</v>
      </c>
      <c r="C99" s="727">
        <v>3388</v>
      </c>
    </row>
    <row r="100" spans="1:3" ht="15.75">
      <c r="A100" s="727">
        <v>3389</v>
      </c>
      <c r="B100" s="731" t="s">
        <v>1017</v>
      </c>
      <c r="C100" s="727">
        <v>3389</v>
      </c>
    </row>
    <row r="101" spans="1:3" ht="15.75">
      <c r="A101" s="727">
        <v>4401</v>
      </c>
      <c r="B101" s="730" t="s">
        <v>1018</v>
      </c>
      <c r="C101" s="727">
        <v>4401</v>
      </c>
    </row>
    <row r="102" spans="1:3" ht="15.75">
      <c r="A102" s="727">
        <v>4412</v>
      </c>
      <c r="B102" s="733" t="s">
        <v>1019</v>
      </c>
      <c r="C102" s="727">
        <v>4412</v>
      </c>
    </row>
    <row r="103" spans="1:3" ht="15.75">
      <c r="A103" s="727">
        <v>4415</v>
      </c>
      <c r="B103" s="731" t="s">
        <v>1020</v>
      </c>
      <c r="C103" s="727">
        <v>4415</v>
      </c>
    </row>
    <row r="104" spans="1:3" ht="15.75">
      <c r="A104" s="727">
        <v>4418</v>
      </c>
      <c r="B104" s="731" t="s">
        <v>1021</v>
      </c>
      <c r="C104" s="727">
        <v>4418</v>
      </c>
    </row>
    <row r="105" spans="1:3" ht="15.75">
      <c r="A105" s="727">
        <v>4429</v>
      </c>
      <c r="B105" s="730" t="s">
        <v>1022</v>
      </c>
      <c r="C105" s="727">
        <v>4429</v>
      </c>
    </row>
    <row r="106" spans="1:3" ht="15.75">
      <c r="A106" s="727">
        <v>4431</v>
      </c>
      <c r="B106" s="731" t="s">
        <v>1023</v>
      </c>
      <c r="C106" s="727">
        <v>4431</v>
      </c>
    </row>
    <row r="107" spans="1:3" ht="15.75">
      <c r="A107" s="727">
        <v>4433</v>
      </c>
      <c r="B107" s="731" t="s">
        <v>1024</v>
      </c>
      <c r="C107" s="727">
        <v>4433</v>
      </c>
    </row>
    <row r="108" spans="1:3" ht="15.75">
      <c r="A108" s="727">
        <v>4436</v>
      </c>
      <c r="B108" s="731" t="s">
        <v>1025</v>
      </c>
      <c r="C108" s="727">
        <v>4436</v>
      </c>
    </row>
    <row r="109" spans="1:3" ht="15.75">
      <c r="A109" s="727">
        <v>4437</v>
      </c>
      <c r="B109" s="732" t="s">
        <v>1026</v>
      </c>
      <c r="C109" s="727">
        <v>4437</v>
      </c>
    </row>
    <row r="110" spans="1:3" ht="15.75">
      <c r="A110" s="727">
        <v>4450</v>
      </c>
      <c r="B110" s="731" t="s">
        <v>92</v>
      </c>
      <c r="C110" s="727">
        <v>4450</v>
      </c>
    </row>
    <row r="111" spans="1:3" ht="15.75">
      <c r="A111" s="727">
        <v>4451</v>
      </c>
      <c r="B111" s="736" t="s">
        <v>93</v>
      </c>
      <c r="C111" s="727">
        <v>4451</v>
      </c>
    </row>
    <row r="112" spans="1:3" ht="15.75">
      <c r="A112" s="727">
        <v>4452</v>
      </c>
      <c r="B112" s="736" t="s">
        <v>94</v>
      </c>
      <c r="C112" s="727">
        <v>4452</v>
      </c>
    </row>
    <row r="113" spans="1:3" ht="15.75">
      <c r="A113" s="727">
        <v>4453</v>
      </c>
      <c r="B113" s="736" t="s">
        <v>95</v>
      </c>
      <c r="C113" s="727">
        <v>4453</v>
      </c>
    </row>
    <row r="114" spans="1:3" ht="15.75">
      <c r="A114" s="727">
        <v>4454</v>
      </c>
      <c r="B114" s="737" t="s">
        <v>96</v>
      </c>
      <c r="C114" s="727">
        <v>4454</v>
      </c>
    </row>
    <row r="115" spans="1:3" ht="15.75">
      <c r="A115" s="727">
        <v>4455</v>
      </c>
      <c r="B115" s="737" t="s">
        <v>97</v>
      </c>
      <c r="C115" s="727">
        <v>4455</v>
      </c>
    </row>
    <row r="116" spans="1:3" ht="15.75">
      <c r="A116" s="727">
        <v>4456</v>
      </c>
      <c r="B116" s="736" t="s">
        <v>98</v>
      </c>
      <c r="C116" s="727">
        <v>4456</v>
      </c>
    </row>
    <row r="117" spans="1:3" ht="15.75">
      <c r="A117" s="727">
        <v>4457</v>
      </c>
      <c r="B117" s="738" t="s">
        <v>99</v>
      </c>
      <c r="C117" s="727">
        <v>4457</v>
      </c>
    </row>
    <row r="118" spans="1:3" ht="15.75">
      <c r="A118" s="727">
        <v>4458</v>
      </c>
      <c r="B118" s="739" t="s">
        <v>603</v>
      </c>
      <c r="C118" s="727">
        <v>4458</v>
      </c>
    </row>
    <row r="119" spans="1:3" ht="15.75">
      <c r="A119" s="727">
        <v>4459</v>
      </c>
      <c r="B119" s="740" t="s">
        <v>1786</v>
      </c>
      <c r="C119" s="727">
        <v>4459</v>
      </c>
    </row>
    <row r="120" spans="1:3" ht="15.75">
      <c r="A120" s="727">
        <v>4465</v>
      </c>
      <c r="B120" s="728" t="s">
        <v>100</v>
      </c>
      <c r="C120" s="727">
        <v>4465</v>
      </c>
    </row>
    <row r="121" spans="1:3" ht="15.75">
      <c r="A121" s="727">
        <v>4467</v>
      </c>
      <c r="B121" s="729" t="s">
        <v>101</v>
      </c>
      <c r="C121" s="727">
        <v>4467</v>
      </c>
    </row>
    <row r="122" spans="1:3" ht="15.75">
      <c r="A122" s="727">
        <v>4468</v>
      </c>
      <c r="B122" s="730" t="s">
        <v>102</v>
      </c>
      <c r="C122" s="727">
        <v>4468</v>
      </c>
    </row>
    <row r="123" spans="1:3" ht="15.75">
      <c r="A123" s="727">
        <v>4469</v>
      </c>
      <c r="B123" s="731" t="s">
        <v>103</v>
      </c>
      <c r="C123" s="727">
        <v>4469</v>
      </c>
    </row>
    <row r="124" spans="1:3" ht="15.75">
      <c r="A124" s="727">
        <v>5501</v>
      </c>
      <c r="B124" s="730" t="s">
        <v>104</v>
      </c>
      <c r="C124" s="727">
        <v>5501</v>
      </c>
    </row>
    <row r="125" spans="1:3" ht="15.75">
      <c r="A125" s="727">
        <v>5511</v>
      </c>
      <c r="B125" s="735" t="s">
        <v>105</v>
      </c>
      <c r="C125" s="727">
        <v>5511</v>
      </c>
    </row>
    <row r="126" spans="1:3" ht="15.75">
      <c r="A126" s="727">
        <v>5512</v>
      </c>
      <c r="B126" s="730" t="s">
        <v>106</v>
      </c>
      <c r="C126" s="727">
        <v>5512</v>
      </c>
    </row>
    <row r="127" spans="1:3" ht="15.75">
      <c r="A127" s="727">
        <v>5513</v>
      </c>
      <c r="B127" s="738" t="s">
        <v>1167</v>
      </c>
      <c r="C127" s="727">
        <v>5513</v>
      </c>
    </row>
    <row r="128" spans="1:3" ht="15.75">
      <c r="A128" s="727">
        <v>5514</v>
      </c>
      <c r="B128" s="738" t="s">
        <v>1168</v>
      </c>
      <c r="C128" s="727">
        <v>5514</v>
      </c>
    </row>
    <row r="129" spans="1:3" ht="15.75">
      <c r="A129" s="727">
        <v>5515</v>
      </c>
      <c r="B129" s="738" t="s">
        <v>1169</v>
      </c>
      <c r="C129" s="727">
        <v>5515</v>
      </c>
    </row>
    <row r="130" spans="1:3" ht="15.75">
      <c r="A130" s="727">
        <v>5516</v>
      </c>
      <c r="B130" s="738" t="s">
        <v>1170</v>
      </c>
      <c r="C130" s="727">
        <v>5516</v>
      </c>
    </row>
    <row r="131" spans="1:3" ht="15.75">
      <c r="A131" s="727">
        <v>5517</v>
      </c>
      <c r="B131" s="738" t="s">
        <v>1171</v>
      </c>
      <c r="C131" s="727">
        <v>5517</v>
      </c>
    </row>
    <row r="132" spans="1:3" ht="15.75">
      <c r="A132" s="727">
        <v>5518</v>
      </c>
      <c r="B132" s="730" t="s">
        <v>1172</v>
      </c>
      <c r="C132" s="727">
        <v>5518</v>
      </c>
    </row>
    <row r="133" spans="1:3" ht="15.75">
      <c r="A133" s="727">
        <v>5519</v>
      </c>
      <c r="B133" s="730" t="s">
        <v>1173</v>
      </c>
      <c r="C133" s="727">
        <v>5519</v>
      </c>
    </row>
    <row r="134" spans="1:3" ht="15.75">
      <c r="A134" s="727">
        <v>5521</v>
      </c>
      <c r="B134" s="730" t="s">
        <v>1174</v>
      </c>
      <c r="C134" s="727">
        <v>5521</v>
      </c>
    </row>
    <row r="135" spans="1:3" ht="15.75">
      <c r="A135" s="727">
        <v>5522</v>
      </c>
      <c r="B135" s="741" t="s">
        <v>1175</v>
      </c>
      <c r="C135" s="727">
        <v>5522</v>
      </c>
    </row>
    <row r="136" spans="1:3" ht="15.75">
      <c r="A136" s="727">
        <v>5524</v>
      </c>
      <c r="B136" s="728" t="s">
        <v>1176</v>
      </c>
      <c r="C136" s="727">
        <v>5524</v>
      </c>
    </row>
    <row r="137" spans="1:3" ht="15.75">
      <c r="A137" s="727">
        <v>5525</v>
      </c>
      <c r="B137" s="735" t="s">
        <v>1177</v>
      </c>
      <c r="C137" s="727">
        <v>5525</v>
      </c>
    </row>
    <row r="138" spans="1:3" ht="15.75">
      <c r="A138" s="727">
        <v>5526</v>
      </c>
      <c r="B138" s="732" t="s">
        <v>1178</v>
      </c>
      <c r="C138" s="727">
        <v>5526</v>
      </c>
    </row>
    <row r="139" spans="1:3" ht="15.75">
      <c r="A139" s="727">
        <v>5527</v>
      </c>
      <c r="B139" s="732" t="s">
        <v>1179</v>
      </c>
      <c r="C139" s="727">
        <v>5527</v>
      </c>
    </row>
    <row r="140" spans="1:3" ht="15.75">
      <c r="A140" s="727">
        <v>5528</v>
      </c>
      <c r="B140" s="732" t="s">
        <v>1180</v>
      </c>
      <c r="C140" s="727">
        <v>5528</v>
      </c>
    </row>
    <row r="141" spans="1:3" ht="15.75">
      <c r="A141" s="727">
        <v>5529</v>
      </c>
      <c r="B141" s="732" t="s">
        <v>1181</v>
      </c>
      <c r="C141" s="727">
        <v>5529</v>
      </c>
    </row>
    <row r="142" spans="1:3" ht="15.75">
      <c r="A142" s="727">
        <v>5530</v>
      </c>
      <c r="B142" s="732" t="s">
        <v>1182</v>
      </c>
      <c r="C142" s="727">
        <v>5530</v>
      </c>
    </row>
    <row r="143" spans="1:3" ht="15.75">
      <c r="A143" s="727">
        <v>5531</v>
      </c>
      <c r="B143" s="735" t="s">
        <v>1183</v>
      </c>
      <c r="C143" s="727">
        <v>5531</v>
      </c>
    </row>
    <row r="144" spans="1:3" ht="15.75">
      <c r="A144" s="727">
        <v>5532</v>
      </c>
      <c r="B144" s="741" t="s">
        <v>1184</v>
      </c>
      <c r="C144" s="727">
        <v>5532</v>
      </c>
    </row>
    <row r="145" spans="1:3" ht="15.75">
      <c r="A145" s="727">
        <v>5533</v>
      </c>
      <c r="B145" s="741" t="s">
        <v>1185</v>
      </c>
      <c r="C145" s="727">
        <v>5533</v>
      </c>
    </row>
    <row r="146" spans="1:3" ht="15">
      <c r="A146" s="742">
        <v>5534</v>
      </c>
      <c r="B146" s="741" t="s">
        <v>1186</v>
      </c>
      <c r="C146" s="742">
        <v>5534</v>
      </c>
    </row>
    <row r="147" spans="1:3" ht="15">
      <c r="A147" s="742">
        <v>5535</v>
      </c>
      <c r="B147" s="741" t="s">
        <v>1187</v>
      </c>
      <c r="C147" s="742">
        <v>5535</v>
      </c>
    </row>
    <row r="148" spans="1:3" ht="15.75">
      <c r="A148" s="727">
        <v>5538</v>
      </c>
      <c r="B148" s="735" t="s">
        <v>1188</v>
      </c>
      <c r="C148" s="727">
        <v>5538</v>
      </c>
    </row>
    <row r="149" spans="1:3" ht="15.75">
      <c r="A149" s="727">
        <v>5540</v>
      </c>
      <c r="B149" s="741" t="s">
        <v>1189</v>
      </c>
      <c r="C149" s="727">
        <v>5540</v>
      </c>
    </row>
    <row r="150" spans="1:3" ht="15.75">
      <c r="A150" s="727">
        <v>5541</v>
      </c>
      <c r="B150" s="741" t="s">
        <v>1190</v>
      </c>
      <c r="C150" s="727">
        <v>5541</v>
      </c>
    </row>
    <row r="151" spans="1:3" ht="15.75">
      <c r="A151" s="727">
        <v>5545</v>
      </c>
      <c r="B151" s="741" t="s">
        <v>1191</v>
      </c>
      <c r="C151" s="727">
        <v>5545</v>
      </c>
    </row>
    <row r="152" spans="1:3" ht="15.75">
      <c r="A152" s="727">
        <v>5546</v>
      </c>
      <c r="B152" s="741" t="s">
        <v>1192</v>
      </c>
      <c r="C152" s="727">
        <v>5546</v>
      </c>
    </row>
    <row r="153" spans="1:3" ht="15.75">
      <c r="A153" s="727">
        <v>5547</v>
      </c>
      <c r="B153" s="741" t="s">
        <v>1193</v>
      </c>
      <c r="C153" s="727">
        <v>5547</v>
      </c>
    </row>
    <row r="154" spans="1:3" ht="15.75">
      <c r="A154" s="727">
        <v>5548</v>
      </c>
      <c r="B154" s="741" t="s">
        <v>1194</v>
      </c>
      <c r="C154" s="727">
        <v>5548</v>
      </c>
    </row>
    <row r="155" spans="1:3" ht="15.75">
      <c r="A155" s="727">
        <v>5550</v>
      </c>
      <c r="B155" s="741" t="s">
        <v>1195</v>
      </c>
      <c r="C155" s="727">
        <v>5550</v>
      </c>
    </row>
    <row r="156" spans="1:3" ht="15.75">
      <c r="A156" s="727">
        <v>5551</v>
      </c>
      <c r="B156" s="741" t="s">
        <v>1196</v>
      </c>
      <c r="C156" s="727">
        <v>5551</v>
      </c>
    </row>
    <row r="157" spans="1:3" ht="15.75">
      <c r="A157" s="727">
        <v>5553</v>
      </c>
      <c r="B157" s="741" t="s">
        <v>1197</v>
      </c>
      <c r="C157" s="727">
        <v>5553</v>
      </c>
    </row>
    <row r="158" spans="1:3" ht="15.75">
      <c r="A158" s="727">
        <v>5554</v>
      </c>
      <c r="B158" s="735" t="s">
        <v>1198</v>
      </c>
      <c r="C158" s="727">
        <v>5554</v>
      </c>
    </row>
    <row r="159" spans="1:3" ht="15.75">
      <c r="A159" s="727">
        <v>5556</v>
      </c>
      <c r="B159" s="731" t="s">
        <v>1199</v>
      </c>
      <c r="C159" s="727">
        <v>5556</v>
      </c>
    </row>
    <row r="160" spans="1:3" ht="15.75">
      <c r="A160" s="727">
        <v>5561</v>
      </c>
      <c r="B160" s="743" t="s">
        <v>1200</v>
      </c>
      <c r="C160" s="727">
        <v>5561</v>
      </c>
    </row>
    <row r="161" spans="1:3" ht="15.75">
      <c r="A161" s="727">
        <v>5562</v>
      </c>
      <c r="B161" s="743" t="s">
        <v>1201</v>
      </c>
      <c r="C161" s="727">
        <v>5562</v>
      </c>
    </row>
    <row r="162" spans="1:3" ht="15.75">
      <c r="A162" s="727">
        <v>5588</v>
      </c>
      <c r="B162" s="730" t="s">
        <v>1202</v>
      </c>
      <c r="C162" s="727">
        <v>5588</v>
      </c>
    </row>
    <row r="163" spans="1:3" ht="15.75">
      <c r="A163" s="727">
        <v>5589</v>
      </c>
      <c r="B163" s="730" t="s">
        <v>1203</v>
      </c>
      <c r="C163" s="727">
        <v>5589</v>
      </c>
    </row>
    <row r="164" spans="1:3" ht="15.75">
      <c r="A164" s="727">
        <v>6601</v>
      </c>
      <c r="B164" s="730" t="s">
        <v>1204</v>
      </c>
      <c r="C164" s="727">
        <v>6601</v>
      </c>
    </row>
    <row r="165" spans="1:3" ht="15.75">
      <c r="A165" s="727">
        <v>6602</v>
      </c>
      <c r="B165" s="731" t="s">
        <v>1205</v>
      </c>
      <c r="C165" s="727">
        <v>6602</v>
      </c>
    </row>
    <row r="166" spans="1:3" ht="15.75">
      <c r="A166" s="727">
        <v>6603</v>
      </c>
      <c r="B166" s="731" t="s">
        <v>1206</v>
      </c>
      <c r="C166" s="727">
        <v>6603</v>
      </c>
    </row>
    <row r="167" spans="1:3" ht="15.75">
      <c r="A167" s="727">
        <v>6604</v>
      </c>
      <c r="B167" s="731" t="s">
        <v>1207</v>
      </c>
      <c r="C167" s="727">
        <v>6604</v>
      </c>
    </row>
    <row r="168" spans="1:3" ht="15.75">
      <c r="A168" s="727">
        <v>6605</v>
      </c>
      <c r="B168" s="731" t="s">
        <v>1208</v>
      </c>
      <c r="C168" s="727">
        <v>6605</v>
      </c>
    </row>
    <row r="169" spans="1:3" ht="15">
      <c r="A169" s="742">
        <v>6606</v>
      </c>
      <c r="B169" s="733" t="s">
        <v>1209</v>
      </c>
      <c r="C169" s="742">
        <v>6606</v>
      </c>
    </row>
    <row r="170" spans="1:3" ht="15.75">
      <c r="A170" s="727">
        <v>6618</v>
      </c>
      <c r="B170" s="730" t="s">
        <v>1210</v>
      </c>
      <c r="C170" s="727">
        <v>6618</v>
      </c>
    </row>
    <row r="171" spans="1:3" ht="15.75">
      <c r="A171" s="727">
        <v>6619</v>
      </c>
      <c r="B171" s="731" t="s">
        <v>1211</v>
      </c>
      <c r="C171" s="727">
        <v>6619</v>
      </c>
    </row>
    <row r="172" spans="1:3" ht="15.75">
      <c r="A172" s="727">
        <v>6621</v>
      </c>
      <c r="B172" s="730" t="s">
        <v>1212</v>
      </c>
      <c r="C172" s="727">
        <v>6621</v>
      </c>
    </row>
    <row r="173" spans="1:3" ht="15.75">
      <c r="A173" s="727">
        <v>6622</v>
      </c>
      <c r="B173" s="731" t="s">
        <v>1213</v>
      </c>
      <c r="C173" s="727">
        <v>6622</v>
      </c>
    </row>
    <row r="174" spans="1:3" ht="15.75">
      <c r="A174" s="727">
        <v>6623</v>
      </c>
      <c r="B174" s="731" t="s">
        <v>1214</v>
      </c>
      <c r="C174" s="727">
        <v>6623</v>
      </c>
    </row>
    <row r="175" spans="1:3" ht="15.75">
      <c r="A175" s="727">
        <v>6624</v>
      </c>
      <c r="B175" s="731" t="s">
        <v>1215</v>
      </c>
      <c r="C175" s="727">
        <v>6624</v>
      </c>
    </row>
    <row r="176" spans="1:3" ht="15.75">
      <c r="A176" s="727">
        <v>6625</v>
      </c>
      <c r="B176" s="732" t="s">
        <v>1216</v>
      </c>
      <c r="C176" s="727">
        <v>6625</v>
      </c>
    </row>
    <row r="177" spans="1:3" ht="15.75">
      <c r="A177" s="727">
        <v>6626</v>
      </c>
      <c r="B177" s="732" t="s">
        <v>1090</v>
      </c>
      <c r="C177" s="727">
        <v>6626</v>
      </c>
    </row>
    <row r="178" spans="1:3" ht="15.75">
      <c r="A178" s="727">
        <v>6627</v>
      </c>
      <c r="B178" s="732" t="s">
        <v>1091</v>
      </c>
      <c r="C178" s="727">
        <v>6627</v>
      </c>
    </row>
    <row r="179" spans="1:3" ht="15.75">
      <c r="A179" s="727">
        <v>6628</v>
      </c>
      <c r="B179" s="738" t="s">
        <v>1092</v>
      </c>
      <c r="C179" s="727">
        <v>6628</v>
      </c>
    </row>
    <row r="180" spans="1:3" ht="15.75">
      <c r="A180" s="727">
        <v>6629</v>
      </c>
      <c r="B180" s="743" t="s">
        <v>1093</v>
      </c>
      <c r="C180" s="727">
        <v>6629</v>
      </c>
    </row>
    <row r="181" spans="1:3" ht="15.75">
      <c r="A181" s="744">
        <v>7701</v>
      </c>
      <c r="B181" s="730" t="s">
        <v>1094</v>
      </c>
      <c r="C181" s="744">
        <v>7701</v>
      </c>
    </row>
    <row r="182" spans="1:3" ht="15.75">
      <c r="A182" s="727">
        <v>7708</v>
      </c>
      <c r="B182" s="730" t="s">
        <v>1095</v>
      </c>
      <c r="C182" s="727">
        <v>7708</v>
      </c>
    </row>
    <row r="183" spans="1:3" ht="15.75">
      <c r="A183" s="727">
        <v>7711</v>
      </c>
      <c r="B183" s="733" t="s">
        <v>1096</v>
      </c>
      <c r="C183" s="727">
        <v>7711</v>
      </c>
    </row>
    <row r="184" spans="1:3" ht="15.75">
      <c r="A184" s="727">
        <v>7712</v>
      </c>
      <c r="B184" s="730" t="s">
        <v>1097</v>
      </c>
      <c r="C184" s="727">
        <v>7712</v>
      </c>
    </row>
    <row r="185" spans="1:3" ht="15.75">
      <c r="A185" s="727">
        <v>7713</v>
      </c>
      <c r="B185" s="745" t="s">
        <v>1098</v>
      </c>
      <c r="C185" s="727">
        <v>7713</v>
      </c>
    </row>
    <row r="186" spans="1:3" ht="15.75">
      <c r="A186" s="727">
        <v>7714</v>
      </c>
      <c r="B186" s="729" t="s">
        <v>1099</v>
      </c>
      <c r="C186" s="727">
        <v>7714</v>
      </c>
    </row>
    <row r="187" spans="1:3" ht="15.75">
      <c r="A187" s="727">
        <v>7718</v>
      </c>
      <c r="B187" s="730" t="s">
        <v>1100</v>
      </c>
      <c r="C187" s="727">
        <v>7718</v>
      </c>
    </row>
    <row r="188" spans="1:3" ht="15.75">
      <c r="A188" s="727">
        <v>7719</v>
      </c>
      <c r="B188" s="731" t="s">
        <v>1101</v>
      </c>
      <c r="C188" s="727">
        <v>7719</v>
      </c>
    </row>
    <row r="189" spans="1:3" ht="15.75">
      <c r="A189" s="727">
        <v>7731</v>
      </c>
      <c r="B189" s="730" t="s">
        <v>1102</v>
      </c>
      <c r="C189" s="727">
        <v>7731</v>
      </c>
    </row>
    <row r="190" spans="1:3" ht="15.75">
      <c r="A190" s="727">
        <v>7732</v>
      </c>
      <c r="B190" s="731" t="s">
        <v>1103</v>
      </c>
      <c r="C190" s="727">
        <v>7732</v>
      </c>
    </row>
    <row r="191" spans="1:3" ht="15.75">
      <c r="A191" s="727">
        <v>7733</v>
      </c>
      <c r="B191" s="731" t="s">
        <v>1104</v>
      </c>
      <c r="C191" s="727">
        <v>7733</v>
      </c>
    </row>
    <row r="192" spans="1:3" ht="15.75">
      <c r="A192" s="727">
        <v>7735</v>
      </c>
      <c r="B192" s="731" t="s">
        <v>1105</v>
      </c>
      <c r="C192" s="727">
        <v>7735</v>
      </c>
    </row>
    <row r="193" spans="1:3" ht="15.75">
      <c r="A193" s="727">
        <v>7736</v>
      </c>
      <c r="B193" s="730" t="s">
        <v>1106</v>
      </c>
      <c r="C193" s="727">
        <v>7736</v>
      </c>
    </row>
    <row r="194" spans="1:3" ht="15.75">
      <c r="A194" s="727">
        <v>7737</v>
      </c>
      <c r="B194" s="731" t="s">
        <v>1107</v>
      </c>
      <c r="C194" s="727">
        <v>7737</v>
      </c>
    </row>
    <row r="195" spans="1:3" ht="15.75">
      <c r="A195" s="727">
        <v>7738</v>
      </c>
      <c r="B195" s="731" t="s">
        <v>1108</v>
      </c>
      <c r="C195" s="727">
        <v>7738</v>
      </c>
    </row>
    <row r="196" spans="1:3" ht="15.75">
      <c r="A196" s="727">
        <v>7739</v>
      </c>
      <c r="B196" s="735" t="s">
        <v>1109</v>
      </c>
      <c r="C196" s="727">
        <v>7739</v>
      </c>
    </row>
    <row r="197" spans="1:3" ht="15.75">
      <c r="A197" s="727">
        <v>7740</v>
      </c>
      <c r="B197" s="735" t="s">
        <v>1110</v>
      </c>
      <c r="C197" s="727">
        <v>7740</v>
      </c>
    </row>
    <row r="198" spans="1:3" ht="15.75">
      <c r="A198" s="727">
        <v>7741</v>
      </c>
      <c r="B198" s="731" t="s">
        <v>1111</v>
      </c>
      <c r="C198" s="727">
        <v>7741</v>
      </c>
    </row>
    <row r="199" spans="1:3" ht="15.75">
      <c r="A199" s="727">
        <v>7742</v>
      </c>
      <c r="B199" s="731" t="s">
        <v>1112</v>
      </c>
      <c r="C199" s="727">
        <v>7742</v>
      </c>
    </row>
    <row r="200" spans="1:3" ht="15.75">
      <c r="A200" s="727">
        <v>7743</v>
      </c>
      <c r="B200" s="731" t="s">
        <v>1113</v>
      </c>
      <c r="C200" s="727">
        <v>7743</v>
      </c>
    </row>
    <row r="201" spans="1:3" ht="15.75">
      <c r="A201" s="727">
        <v>7744</v>
      </c>
      <c r="B201" s="743" t="s">
        <v>1114</v>
      </c>
      <c r="C201" s="727">
        <v>7744</v>
      </c>
    </row>
    <row r="202" spans="1:3" ht="15.75">
      <c r="A202" s="727">
        <v>7745</v>
      </c>
      <c r="B202" s="731" t="s">
        <v>1115</v>
      </c>
      <c r="C202" s="727">
        <v>7745</v>
      </c>
    </row>
    <row r="203" spans="1:3" ht="15.75">
      <c r="A203" s="727">
        <v>7746</v>
      </c>
      <c r="B203" s="731" t="s">
        <v>1116</v>
      </c>
      <c r="C203" s="727">
        <v>7746</v>
      </c>
    </row>
    <row r="204" spans="1:3" ht="15.75">
      <c r="A204" s="727">
        <v>7747</v>
      </c>
      <c r="B204" s="730" t="s">
        <v>1117</v>
      </c>
      <c r="C204" s="727">
        <v>7747</v>
      </c>
    </row>
    <row r="205" spans="1:3" ht="15.75">
      <c r="A205" s="727">
        <v>7748</v>
      </c>
      <c r="B205" s="733" t="s">
        <v>1118</v>
      </c>
      <c r="C205" s="727">
        <v>7748</v>
      </c>
    </row>
    <row r="206" spans="1:3" ht="15.75">
      <c r="A206" s="727">
        <v>7751</v>
      </c>
      <c r="B206" s="731" t="s">
        <v>188</v>
      </c>
      <c r="C206" s="727">
        <v>7751</v>
      </c>
    </row>
    <row r="207" spans="1:3" ht="15.75">
      <c r="A207" s="727">
        <v>7752</v>
      </c>
      <c r="B207" s="731" t="s">
        <v>189</v>
      </c>
      <c r="C207" s="727">
        <v>7752</v>
      </c>
    </row>
    <row r="208" spans="1:3" ht="15.75">
      <c r="A208" s="727">
        <v>7755</v>
      </c>
      <c r="B208" s="732" t="s">
        <v>190</v>
      </c>
      <c r="C208" s="727">
        <v>7755</v>
      </c>
    </row>
    <row r="209" spans="1:3" ht="15.75">
      <c r="A209" s="727">
        <v>7758</v>
      </c>
      <c r="B209" s="730" t="s">
        <v>191</v>
      </c>
      <c r="C209" s="727">
        <v>7758</v>
      </c>
    </row>
    <row r="210" spans="1:3" ht="15.75">
      <c r="A210" s="727">
        <v>7759</v>
      </c>
      <c r="B210" s="731" t="s">
        <v>192</v>
      </c>
      <c r="C210" s="727">
        <v>7759</v>
      </c>
    </row>
    <row r="211" spans="1:3" ht="15.75">
      <c r="A211" s="727">
        <v>7761</v>
      </c>
      <c r="B211" s="730" t="s">
        <v>193</v>
      </c>
      <c r="C211" s="727">
        <v>7761</v>
      </c>
    </row>
    <row r="212" spans="1:3" ht="15.75">
      <c r="A212" s="727">
        <v>7762</v>
      </c>
      <c r="B212" s="730" t="s">
        <v>194</v>
      </c>
      <c r="C212" s="727">
        <v>7762</v>
      </c>
    </row>
    <row r="213" spans="1:3" ht="15.75">
      <c r="A213" s="727">
        <v>7768</v>
      </c>
      <c r="B213" s="730" t="s">
        <v>195</v>
      </c>
      <c r="C213" s="727">
        <v>7768</v>
      </c>
    </row>
    <row r="214" spans="1:3" ht="15.75">
      <c r="A214" s="727">
        <v>8801</v>
      </c>
      <c r="B214" s="733" t="s">
        <v>196</v>
      </c>
      <c r="C214" s="727">
        <v>8801</v>
      </c>
    </row>
    <row r="215" spans="1:3" ht="15.75">
      <c r="A215" s="727">
        <v>8802</v>
      </c>
      <c r="B215" s="730" t="s">
        <v>197</v>
      </c>
      <c r="C215" s="727">
        <v>8802</v>
      </c>
    </row>
    <row r="216" spans="1:3" ht="15.75">
      <c r="A216" s="727">
        <v>8803</v>
      </c>
      <c r="B216" s="730" t="s">
        <v>198</v>
      </c>
      <c r="C216" s="727">
        <v>8803</v>
      </c>
    </row>
    <row r="217" spans="1:3" ht="15.75">
      <c r="A217" s="727">
        <v>8804</v>
      </c>
      <c r="B217" s="730" t="s">
        <v>199</v>
      </c>
      <c r="C217" s="727">
        <v>8804</v>
      </c>
    </row>
    <row r="218" spans="1:3" ht="15.75">
      <c r="A218" s="727">
        <v>8805</v>
      </c>
      <c r="B218" s="732" t="s">
        <v>200</v>
      </c>
      <c r="C218" s="727">
        <v>8805</v>
      </c>
    </row>
    <row r="219" spans="1:3" ht="15.75">
      <c r="A219" s="727">
        <v>8807</v>
      </c>
      <c r="B219" s="738" t="s">
        <v>201</v>
      </c>
      <c r="C219" s="727">
        <v>8807</v>
      </c>
    </row>
    <row r="220" spans="1:3" ht="15.75">
      <c r="A220" s="727">
        <v>8808</v>
      </c>
      <c r="B220" s="731" t="s">
        <v>202</v>
      </c>
      <c r="C220" s="727">
        <v>8808</v>
      </c>
    </row>
    <row r="221" spans="1:3" ht="15.75">
      <c r="A221" s="727">
        <v>8809</v>
      </c>
      <c r="B221" s="731" t="s">
        <v>203</v>
      </c>
      <c r="C221" s="727">
        <v>8809</v>
      </c>
    </row>
    <row r="222" spans="1:3" ht="15.75">
      <c r="A222" s="727">
        <v>8811</v>
      </c>
      <c r="B222" s="730" t="s">
        <v>204</v>
      </c>
      <c r="C222" s="727">
        <v>8811</v>
      </c>
    </row>
    <row r="223" spans="1:3" ht="15.75">
      <c r="A223" s="727">
        <v>8813</v>
      </c>
      <c r="B223" s="731" t="s">
        <v>205</v>
      </c>
      <c r="C223" s="727">
        <v>8813</v>
      </c>
    </row>
    <row r="224" spans="1:3" ht="15.75">
      <c r="A224" s="727">
        <v>8814</v>
      </c>
      <c r="B224" s="730" t="s">
        <v>206</v>
      </c>
      <c r="C224" s="727">
        <v>8814</v>
      </c>
    </row>
    <row r="225" spans="1:3" ht="15.75">
      <c r="A225" s="727">
        <v>8815</v>
      </c>
      <c r="B225" s="730" t="s">
        <v>207</v>
      </c>
      <c r="C225" s="727">
        <v>8815</v>
      </c>
    </row>
    <row r="226" spans="1:3" ht="15.75">
      <c r="A226" s="727">
        <v>8816</v>
      </c>
      <c r="B226" s="731" t="s">
        <v>208</v>
      </c>
      <c r="C226" s="727">
        <v>8816</v>
      </c>
    </row>
    <row r="227" spans="1:3" ht="15.75">
      <c r="A227" s="727">
        <v>8817</v>
      </c>
      <c r="B227" s="731" t="s">
        <v>209</v>
      </c>
      <c r="C227" s="727">
        <v>8817</v>
      </c>
    </row>
    <row r="228" spans="1:3" ht="15.75">
      <c r="A228" s="727">
        <v>8821</v>
      </c>
      <c r="B228" s="731" t="s">
        <v>210</v>
      </c>
      <c r="C228" s="727">
        <v>8821</v>
      </c>
    </row>
    <row r="229" spans="1:3" ht="15.75">
      <c r="A229" s="727">
        <v>8824</v>
      </c>
      <c r="B229" s="733" t="s">
        <v>211</v>
      </c>
      <c r="C229" s="727">
        <v>8824</v>
      </c>
    </row>
    <row r="230" spans="1:3" ht="15.75">
      <c r="A230" s="727">
        <v>8825</v>
      </c>
      <c r="B230" s="733" t="s">
        <v>212</v>
      </c>
      <c r="C230" s="727">
        <v>8825</v>
      </c>
    </row>
    <row r="231" spans="1:3" ht="15.75">
      <c r="A231" s="727">
        <v>8826</v>
      </c>
      <c r="B231" s="733" t="s">
        <v>213</v>
      </c>
      <c r="C231" s="727">
        <v>8826</v>
      </c>
    </row>
    <row r="232" spans="1:3" ht="15.75">
      <c r="A232" s="727">
        <v>8827</v>
      </c>
      <c r="B232" s="733" t="s">
        <v>214</v>
      </c>
      <c r="C232" s="727">
        <v>8827</v>
      </c>
    </row>
    <row r="233" spans="1:3" ht="15.75">
      <c r="A233" s="727">
        <v>8828</v>
      </c>
      <c r="B233" s="730" t="s">
        <v>215</v>
      </c>
      <c r="C233" s="727">
        <v>8828</v>
      </c>
    </row>
    <row r="234" spans="1:3" ht="15.75">
      <c r="A234" s="727">
        <v>8829</v>
      </c>
      <c r="B234" s="730" t="s">
        <v>216</v>
      </c>
      <c r="C234" s="727">
        <v>8829</v>
      </c>
    </row>
    <row r="235" spans="1:3" ht="15.75">
      <c r="A235" s="727">
        <v>8831</v>
      </c>
      <c r="B235" s="730" t="s">
        <v>217</v>
      </c>
      <c r="C235" s="727">
        <v>8831</v>
      </c>
    </row>
    <row r="236" spans="1:3" ht="15.75">
      <c r="A236" s="727">
        <v>8832</v>
      </c>
      <c r="B236" s="731" t="s">
        <v>218</v>
      </c>
      <c r="C236" s="727">
        <v>8832</v>
      </c>
    </row>
    <row r="237" spans="1:3" ht="15.75">
      <c r="A237" s="727">
        <v>8833</v>
      </c>
      <c r="B237" s="730" t="s">
        <v>219</v>
      </c>
      <c r="C237" s="727">
        <v>8833</v>
      </c>
    </row>
    <row r="238" spans="1:3" ht="15.75">
      <c r="A238" s="727">
        <v>8834</v>
      </c>
      <c r="B238" s="731" t="s">
        <v>220</v>
      </c>
      <c r="C238" s="727">
        <v>8834</v>
      </c>
    </row>
    <row r="239" spans="1:3" ht="15.75">
      <c r="A239" s="727">
        <v>8835</v>
      </c>
      <c r="B239" s="731" t="s">
        <v>1221</v>
      </c>
      <c r="C239" s="727">
        <v>8835</v>
      </c>
    </row>
    <row r="240" spans="1:3" ht="15.75">
      <c r="A240" s="727">
        <v>8836</v>
      </c>
      <c r="B240" s="730" t="s">
        <v>1222</v>
      </c>
      <c r="C240" s="727">
        <v>8836</v>
      </c>
    </row>
    <row r="241" spans="1:3" ht="15.75">
      <c r="A241" s="727">
        <v>8837</v>
      </c>
      <c r="B241" s="730" t="s">
        <v>1223</v>
      </c>
      <c r="C241" s="727">
        <v>8837</v>
      </c>
    </row>
    <row r="242" spans="1:3" ht="15.75">
      <c r="A242" s="727">
        <v>8838</v>
      </c>
      <c r="B242" s="730" t="s">
        <v>1224</v>
      </c>
      <c r="C242" s="727">
        <v>8838</v>
      </c>
    </row>
    <row r="243" spans="1:3" ht="15.75">
      <c r="A243" s="727">
        <v>8839</v>
      </c>
      <c r="B243" s="731" t="s">
        <v>1225</v>
      </c>
      <c r="C243" s="727">
        <v>8839</v>
      </c>
    </row>
    <row r="244" spans="1:3" ht="15.75">
      <c r="A244" s="727">
        <v>8845</v>
      </c>
      <c r="B244" s="732" t="s">
        <v>1226</v>
      </c>
      <c r="C244" s="727">
        <v>8845</v>
      </c>
    </row>
    <row r="245" spans="1:3" ht="15.75">
      <c r="A245" s="727">
        <v>8848</v>
      </c>
      <c r="B245" s="738" t="s">
        <v>1227</v>
      </c>
      <c r="C245" s="727">
        <v>8848</v>
      </c>
    </row>
    <row r="246" spans="1:3" ht="15.75">
      <c r="A246" s="727">
        <v>8849</v>
      </c>
      <c r="B246" s="730" t="s">
        <v>1228</v>
      </c>
      <c r="C246" s="727">
        <v>8849</v>
      </c>
    </row>
    <row r="247" spans="1:3" ht="15.75">
      <c r="A247" s="727">
        <v>8851</v>
      </c>
      <c r="B247" s="730" t="s">
        <v>1229</v>
      </c>
      <c r="C247" s="727">
        <v>8851</v>
      </c>
    </row>
    <row r="248" spans="1:3" ht="15.75">
      <c r="A248" s="727">
        <v>8852</v>
      </c>
      <c r="B248" s="730" t="s">
        <v>1230</v>
      </c>
      <c r="C248" s="727">
        <v>8852</v>
      </c>
    </row>
    <row r="249" spans="1:3" ht="15.75">
      <c r="A249" s="727">
        <v>8853</v>
      </c>
      <c r="B249" s="730" t="s">
        <v>1231</v>
      </c>
      <c r="C249" s="727">
        <v>8853</v>
      </c>
    </row>
    <row r="250" spans="1:3" ht="15.75">
      <c r="A250" s="727">
        <v>8855</v>
      </c>
      <c r="B250" s="732" t="s">
        <v>1232</v>
      </c>
      <c r="C250" s="727">
        <v>8855</v>
      </c>
    </row>
    <row r="251" spans="1:3" ht="15.75">
      <c r="A251" s="727">
        <v>8858</v>
      </c>
      <c r="B251" s="743" t="s">
        <v>1233</v>
      </c>
      <c r="C251" s="727">
        <v>8858</v>
      </c>
    </row>
    <row r="252" spans="1:3" ht="15.75">
      <c r="A252" s="727">
        <v>8859</v>
      </c>
      <c r="B252" s="731" t="s">
        <v>1234</v>
      </c>
      <c r="C252" s="727">
        <v>8859</v>
      </c>
    </row>
    <row r="253" spans="1:3" ht="15.75">
      <c r="A253" s="727">
        <v>8861</v>
      </c>
      <c r="B253" s="730" t="s">
        <v>1235</v>
      </c>
      <c r="C253" s="727">
        <v>8861</v>
      </c>
    </row>
    <row r="254" spans="1:3" ht="15.75">
      <c r="A254" s="727">
        <v>8862</v>
      </c>
      <c r="B254" s="731" t="s">
        <v>1236</v>
      </c>
      <c r="C254" s="727">
        <v>8862</v>
      </c>
    </row>
    <row r="255" spans="1:3" ht="15.75">
      <c r="A255" s="727">
        <v>8863</v>
      </c>
      <c r="B255" s="731" t="s">
        <v>1237</v>
      </c>
      <c r="C255" s="727">
        <v>8863</v>
      </c>
    </row>
    <row r="256" spans="1:3" ht="15.75">
      <c r="A256" s="727">
        <v>8864</v>
      </c>
      <c r="B256" s="730" t="s">
        <v>1238</v>
      </c>
      <c r="C256" s="727">
        <v>8864</v>
      </c>
    </row>
    <row r="257" spans="1:3" ht="15.75">
      <c r="A257" s="727">
        <v>8865</v>
      </c>
      <c r="B257" s="731" t="s">
        <v>1239</v>
      </c>
      <c r="C257" s="727">
        <v>8865</v>
      </c>
    </row>
    <row r="258" spans="1:3" ht="15.75">
      <c r="A258" s="727">
        <v>8866</v>
      </c>
      <c r="B258" s="731" t="s">
        <v>969</v>
      </c>
      <c r="C258" s="727">
        <v>8866</v>
      </c>
    </row>
    <row r="259" spans="1:3" ht="15.75">
      <c r="A259" s="727">
        <v>8867</v>
      </c>
      <c r="B259" s="731" t="s">
        <v>970</v>
      </c>
      <c r="C259" s="727">
        <v>8867</v>
      </c>
    </row>
    <row r="260" spans="1:3" ht="15.75">
      <c r="A260" s="727">
        <v>8868</v>
      </c>
      <c r="B260" s="731" t="s">
        <v>971</v>
      </c>
      <c r="C260" s="727">
        <v>8868</v>
      </c>
    </row>
    <row r="261" spans="1:3" ht="15.75">
      <c r="A261" s="727">
        <v>8869</v>
      </c>
      <c r="B261" s="730" t="s">
        <v>972</v>
      </c>
      <c r="C261" s="727">
        <v>8869</v>
      </c>
    </row>
    <row r="262" spans="1:3" ht="15.75">
      <c r="A262" s="727">
        <v>8871</v>
      </c>
      <c r="B262" s="731" t="s">
        <v>973</v>
      </c>
      <c r="C262" s="727">
        <v>8871</v>
      </c>
    </row>
    <row r="263" spans="1:3" ht="15.75">
      <c r="A263" s="727">
        <v>8872</v>
      </c>
      <c r="B263" s="731" t="s">
        <v>1247</v>
      </c>
      <c r="C263" s="727">
        <v>8872</v>
      </c>
    </row>
    <row r="264" spans="1:3" ht="15.75">
      <c r="A264" s="727">
        <v>8873</v>
      </c>
      <c r="B264" s="731" t="s">
        <v>1248</v>
      </c>
      <c r="C264" s="727">
        <v>8873</v>
      </c>
    </row>
    <row r="265" spans="1:3" ht="15.75">
      <c r="A265" s="727">
        <v>8875</v>
      </c>
      <c r="B265" s="731" t="s">
        <v>1249</v>
      </c>
      <c r="C265" s="727">
        <v>8875</v>
      </c>
    </row>
    <row r="266" spans="1:3" ht="15.75">
      <c r="A266" s="727">
        <v>8876</v>
      </c>
      <c r="B266" s="731" t="s">
        <v>1250</v>
      </c>
      <c r="C266" s="727">
        <v>8876</v>
      </c>
    </row>
    <row r="267" spans="1:3" ht="15.75">
      <c r="A267" s="727">
        <v>8877</v>
      </c>
      <c r="B267" s="730" t="s">
        <v>1251</v>
      </c>
      <c r="C267" s="727">
        <v>8877</v>
      </c>
    </row>
    <row r="268" spans="1:3" ht="15.75">
      <c r="A268" s="727">
        <v>8878</v>
      </c>
      <c r="B268" s="743" t="s">
        <v>1252</v>
      </c>
      <c r="C268" s="727">
        <v>8878</v>
      </c>
    </row>
    <row r="269" spans="1:3" ht="15.75">
      <c r="A269" s="727">
        <v>8885</v>
      </c>
      <c r="B269" s="733" t="s">
        <v>1253</v>
      </c>
      <c r="C269" s="727">
        <v>8885</v>
      </c>
    </row>
    <row r="270" spans="1:3" ht="15.75">
      <c r="A270" s="727">
        <v>8888</v>
      </c>
      <c r="B270" s="730" t="s">
        <v>1254</v>
      </c>
      <c r="C270" s="727">
        <v>8888</v>
      </c>
    </row>
    <row r="271" spans="1:3" ht="15.75">
      <c r="A271" s="727">
        <v>8897</v>
      </c>
      <c r="B271" s="730" t="s">
        <v>1255</v>
      </c>
      <c r="C271" s="727">
        <v>8897</v>
      </c>
    </row>
    <row r="272" spans="1:3" ht="15.75">
      <c r="A272" s="727">
        <v>8898</v>
      </c>
      <c r="B272" s="730" t="s">
        <v>1256</v>
      </c>
      <c r="C272" s="727">
        <v>8898</v>
      </c>
    </row>
    <row r="273" spans="1:3" ht="15.75">
      <c r="A273" s="727">
        <v>9910</v>
      </c>
      <c r="B273" s="733" t="s">
        <v>1257</v>
      </c>
      <c r="C273" s="727">
        <v>9910</v>
      </c>
    </row>
    <row r="274" spans="1:3" ht="15.75">
      <c r="A274" s="727">
        <v>9997</v>
      </c>
      <c r="B274" s="730" t="s">
        <v>1258</v>
      </c>
      <c r="C274" s="727">
        <v>9997</v>
      </c>
    </row>
    <row r="275" spans="1:3" ht="15.75">
      <c r="A275" s="727">
        <v>9998</v>
      </c>
      <c r="B275" s="730" t="s">
        <v>1259</v>
      </c>
      <c r="C275" s="727">
        <v>9998</v>
      </c>
    </row>
    <row r="276" ht="14.25"/>
    <row r="277" ht="14.25"/>
    <row r="278" ht="14.25"/>
    <row r="279" ht="14.25"/>
    <row r="280" spans="1:2" ht="14.25">
      <c r="A280" s="646" t="s">
        <v>1798</v>
      </c>
      <c r="B280" s="647" t="s">
        <v>1803</v>
      </c>
    </row>
    <row r="281" spans="1:2" ht="14.25">
      <c r="A281" s="721" t="s">
        <v>1260</v>
      </c>
      <c r="B281" s="722"/>
    </row>
    <row r="282" spans="1:2" ht="14.25">
      <c r="A282" s="723" t="s">
        <v>1261</v>
      </c>
      <c r="B282" s="724" t="s">
        <v>1262</v>
      </c>
    </row>
    <row r="283" spans="1:2" ht="14.25">
      <c r="A283" s="723" t="s">
        <v>1263</v>
      </c>
      <c r="B283" s="724" t="s">
        <v>1264</v>
      </c>
    </row>
    <row r="284" spans="1:2" ht="14.25">
      <c r="A284" s="723" t="s">
        <v>1265</v>
      </c>
      <c r="B284" s="724" t="s">
        <v>1266</v>
      </c>
    </row>
    <row r="285" spans="1:2" ht="14.25">
      <c r="A285" s="723" t="s">
        <v>1267</v>
      </c>
      <c r="B285" s="724" t="s">
        <v>1268</v>
      </c>
    </row>
    <row r="286" spans="1:2" ht="14.25">
      <c r="A286" s="723" t="s">
        <v>1269</v>
      </c>
      <c r="B286" s="724" t="s">
        <v>1270</v>
      </c>
    </row>
    <row r="287" spans="1:2" ht="14.25">
      <c r="A287" s="723" t="s">
        <v>1271</v>
      </c>
      <c r="B287" s="724" t="s">
        <v>1272</v>
      </c>
    </row>
    <row r="288" spans="1:2" ht="14.25">
      <c r="A288" s="723" t="s">
        <v>1273</v>
      </c>
      <c r="B288" s="724" t="s">
        <v>1274</v>
      </c>
    </row>
    <row r="289" spans="1:2" ht="14.25">
      <c r="A289" s="723" t="s">
        <v>1275</v>
      </c>
      <c r="B289" s="724" t="s">
        <v>1276</v>
      </c>
    </row>
    <row r="290" spans="1:2" ht="14.25">
      <c r="A290" s="723" t="s">
        <v>1277</v>
      </c>
      <c r="B290" s="724" t="s">
        <v>1278</v>
      </c>
    </row>
    <row r="291" ht="14.25"/>
    <row r="292" ht="14.25"/>
    <row r="293" spans="1:2" ht="14.25">
      <c r="A293" s="646" t="s">
        <v>1798</v>
      </c>
      <c r="B293" s="647" t="s">
        <v>1802</v>
      </c>
    </row>
    <row r="294" ht="15.75">
      <c r="B294" s="607" t="s">
        <v>1799</v>
      </c>
    </row>
    <row r="295" ht="18.75" thickBot="1">
      <c r="B295" s="607" t="s">
        <v>1800</v>
      </c>
    </row>
    <row r="296" spans="1:2" ht="16.5">
      <c r="A296" s="648" t="s">
        <v>1279</v>
      </c>
      <c r="B296" s="649" t="s">
        <v>1280</v>
      </c>
    </row>
    <row r="297" spans="1:2" ht="16.5">
      <c r="A297" s="650" t="s">
        <v>1281</v>
      </c>
      <c r="B297" s="651" t="s">
        <v>1282</v>
      </c>
    </row>
    <row r="298" spans="1:2" ht="16.5">
      <c r="A298" s="650" t="s">
        <v>1283</v>
      </c>
      <c r="B298" s="652" t="s">
        <v>1284</v>
      </c>
    </row>
    <row r="299" spans="1:2" ht="16.5">
      <c r="A299" s="650" t="s">
        <v>1285</v>
      </c>
      <c r="B299" s="652" t="s">
        <v>1286</v>
      </c>
    </row>
    <row r="300" spans="1:2" ht="16.5">
      <c r="A300" s="650" t="s">
        <v>1287</v>
      </c>
      <c r="B300" s="652" t="s">
        <v>1288</v>
      </c>
    </row>
    <row r="301" spans="1:2" ht="16.5">
      <c r="A301" s="650" t="s">
        <v>1289</v>
      </c>
      <c r="B301" s="652" t="s">
        <v>1290</v>
      </c>
    </row>
    <row r="302" spans="1:2" ht="16.5">
      <c r="A302" s="650" t="s">
        <v>1291</v>
      </c>
      <c r="B302" s="652" t="s">
        <v>1292</v>
      </c>
    </row>
    <row r="303" spans="1:2" ht="16.5">
      <c r="A303" s="650" t="s">
        <v>1293</v>
      </c>
      <c r="B303" s="652" t="s">
        <v>1294</v>
      </c>
    </row>
    <row r="304" spans="1:2" ht="16.5">
      <c r="A304" s="650" t="s">
        <v>1295</v>
      </c>
      <c r="B304" s="652" t="s">
        <v>1296</v>
      </c>
    </row>
    <row r="305" spans="1:2" ht="16.5">
      <c r="A305" s="650" t="s">
        <v>1297</v>
      </c>
      <c r="B305" s="652" t="s">
        <v>1298</v>
      </c>
    </row>
    <row r="306" spans="1:2" ht="16.5">
      <c r="A306" s="650" t="s">
        <v>1299</v>
      </c>
      <c r="B306" s="652" t="s">
        <v>1300</v>
      </c>
    </row>
    <row r="307" spans="1:2" ht="16.5">
      <c r="A307" s="650" t="s">
        <v>1301</v>
      </c>
      <c r="B307" s="653" t="s">
        <v>1302</v>
      </c>
    </row>
    <row r="308" spans="1:2" ht="16.5">
      <c r="A308" s="650" t="s">
        <v>1303</v>
      </c>
      <c r="B308" s="653" t="s">
        <v>1304</v>
      </c>
    </row>
    <row r="309" spans="1:2" ht="16.5">
      <c r="A309" s="650" t="s">
        <v>1305</v>
      </c>
      <c r="B309" s="652" t="s">
        <v>1306</v>
      </c>
    </row>
    <row r="310" spans="1:2" ht="16.5">
      <c r="A310" s="650" t="s">
        <v>1307</v>
      </c>
      <c r="B310" s="652" t="s">
        <v>1308</v>
      </c>
    </row>
    <row r="311" spans="1:2" ht="16.5">
      <c r="A311" s="650" t="s">
        <v>1309</v>
      </c>
      <c r="B311" s="652" t="s">
        <v>1310</v>
      </c>
    </row>
    <row r="312" spans="1:2" ht="16.5">
      <c r="A312" s="650" t="s">
        <v>1311</v>
      </c>
      <c r="B312" s="652" t="s">
        <v>1312</v>
      </c>
    </row>
    <row r="313" spans="1:2" ht="16.5">
      <c r="A313" s="650" t="s">
        <v>1313</v>
      </c>
      <c r="B313" s="652" t="s">
        <v>1314</v>
      </c>
    </row>
    <row r="314" spans="1:2" ht="16.5">
      <c r="A314" s="654" t="s">
        <v>1315</v>
      </c>
      <c r="B314" s="652" t="s">
        <v>1316</v>
      </c>
    </row>
    <row r="315" spans="1:2" ht="16.5">
      <c r="A315" s="654" t="s">
        <v>1317</v>
      </c>
      <c r="B315" s="652" t="s">
        <v>1318</v>
      </c>
    </row>
    <row r="316" spans="1:2" ht="16.5">
      <c r="A316" s="654" t="s">
        <v>1319</v>
      </c>
      <c r="B316" s="652" t="s">
        <v>1320</v>
      </c>
    </row>
    <row r="317" spans="1:2" s="608" customFormat="1" ht="16.5">
      <c r="A317" s="655" t="s">
        <v>1321</v>
      </c>
      <c r="B317" s="656" t="s">
        <v>1322</v>
      </c>
    </row>
    <row r="318" spans="1:2" ht="16.5">
      <c r="A318" s="654" t="s">
        <v>1323</v>
      </c>
      <c r="B318" s="652" t="s">
        <v>1324</v>
      </c>
    </row>
    <row r="319" spans="1:2" ht="30">
      <c r="A319" s="657" t="s">
        <v>1325</v>
      </c>
      <c r="B319" s="658" t="s">
        <v>150</v>
      </c>
    </row>
    <row r="320" spans="1:2" ht="16.5">
      <c r="A320" s="659" t="s">
        <v>151</v>
      </c>
      <c r="B320" s="660" t="s">
        <v>152</v>
      </c>
    </row>
    <row r="321" spans="1:2" ht="16.5">
      <c r="A321" s="659" t="s">
        <v>153</v>
      </c>
      <c r="B321" s="660" t="s">
        <v>154</v>
      </c>
    </row>
    <row r="322" spans="1:2" ht="16.5">
      <c r="A322" s="654" t="s">
        <v>155</v>
      </c>
      <c r="B322" s="652" t="s">
        <v>156</v>
      </c>
    </row>
    <row r="323" spans="1:2" ht="16.5">
      <c r="A323" s="654" t="s">
        <v>157</v>
      </c>
      <c r="B323" s="652" t="s">
        <v>158</v>
      </c>
    </row>
    <row r="324" spans="1:2" ht="16.5">
      <c r="A324" s="654" t="s">
        <v>159</v>
      </c>
      <c r="B324" s="652" t="s">
        <v>160</v>
      </c>
    </row>
    <row r="325" spans="1:2" ht="16.5">
      <c r="A325" s="654" t="s">
        <v>161</v>
      </c>
      <c r="B325" s="652" t="s">
        <v>162</v>
      </c>
    </row>
    <row r="326" spans="1:2" ht="16.5">
      <c r="A326" s="654" t="s">
        <v>163</v>
      </c>
      <c r="B326" s="652" t="s">
        <v>164</v>
      </c>
    </row>
    <row r="327" spans="1:2" ht="16.5">
      <c r="A327" s="654" t="s">
        <v>165</v>
      </c>
      <c r="B327" s="652" t="s">
        <v>166</v>
      </c>
    </row>
    <row r="328" spans="1:2" ht="16.5">
      <c r="A328" s="654" t="s">
        <v>167</v>
      </c>
      <c r="B328" s="660" t="s">
        <v>168</v>
      </c>
    </row>
    <row r="329" spans="1:2" ht="16.5">
      <c r="A329" s="654" t="s">
        <v>169</v>
      </c>
      <c r="B329" s="660" t="s">
        <v>170</v>
      </c>
    </row>
    <row r="330" spans="1:2" ht="16.5">
      <c r="A330" s="654" t="s">
        <v>171</v>
      </c>
      <c r="B330" s="660" t="s">
        <v>172</v>
      </c>
    </row>
    <row r="331" spans="1:2" ht="16.5">
      <c r="A331" s="654" t="s">
        <v>173</v>
      </c>
      <c r="B331" s="652" t="s">
        <v>174</v>
      </c>
    </row>
    <row r="332" spans="1:2" ht="16.5">
      <c r="A332" s="654" t="s">
        <v>175</v>
      </c>
      <c r="B332" s="652" t="s">
        <v>176</v>
      </c>
    </row>
    <row r="333" spans="1:2" ht="16.5">
      <c r="A333" s="654" t="s">
        <v>177</v>
      </c>
      <c r="B333" s="660" t="s">
        <v>178</v>
      </c>
    </row>
    <row r="334" spans="1:2" ht="16.5">
      <c r="A334" s="654" t="s">
        <v>179</v>
      </c>
      <c r="B334" s="652" t="s">
        <v>180</v>
      </c>
    </row>
    <row r="335" spans="1:2" ht="16.5">
      <c r="A335" s="654" t="s">
        <v>181</v>
      </c>
      <c r="B335" s="652" t="s">
        <v>182</v>
      </c>
    </row>
    <row r="336" spans="1:2" ht="16.5">
      <c r="A336" s="654" t="s">
        <v>183</v>
      </c>
      <c r="B336" s="652" t="s">
        <v>184</v>
      </c>
    </row>
    <row r="337" spans="1:2" ht="16.5">
      <c r="A337" s="654" t="s">
        <v>185</v>
      </c>
      <c r="B337" s="652" t="s">
        <v>186</v>
      </c>
    </row>
    <row r="338" spans="1:2" ht="16.5">
      <c r="A338" s="654" t="s">
        <v>187</v>
      </c>
      <c r="B338" s="652" t="s">
        <v>1027</v>
      </c>
    </row>
    <row r="339" spans="1:2" ht="16.5">
      <c r="A339" s="654" t="s">
        <v>1028</v>
      </c>
      <c r="B339" s="652" t="s">
        <v>1029</v>
      </c>
    </row>
    <row r="340" spans="1:2" ht="16.5">
      <c r="A340" s="661" t="s">
        <v>1030</v>
      </c>
      <c r="B340" s="662" t="s">
        <v>1031</v>
      </c>
    </row>
    <row r="341" spans="1:2" s="608" customFormat="1" ht="16.5">
      <c r="A341" s="663" t="s">
        <v>1032</v>
      </c>
      <c r="B341" s="664" t="s">
        <v>1033</v>
      </c>
    </row>
    <row r="342" spans="1:2" s="608" customFormat="1" ht="16.5">
      <c r="A342" s="663" t="s">
        <v>1034</v>
      </c>
      <c r="B342" s="664" t="s">
        <v>1035</v>
      </c>
    </row>
    <row r="343" spans="1:2" s="608" customFormat="1" ht="16.5">
      <c r="A343" s="663" t="s">
        <v>1036</v>
      </c>
      <c r="B343" s="664" t="s">
        <v>1037</v>
      </c>
    </row>
    <row r="344" spans="1:3" ht="17.25" thickBot="1">
      <c r="A344" s="665" t="s">
        <v>1038</v>
      </c>
      <c r="B344" s="666" t="s">
        <v>1039</v>
      </c>
      <c r="C344" s="608"/>
    </row>
    <row r="345" spans="1:256" ht="18">
      <c r="A345" s="667"/>
      <c r="B345" s="668" t="s">
        <v>1801</v>
      </c>
      <c r="C345" s="608"/>
      <c r="D345" s="645"/>
      <c r="E345" s="645"/>
      <c r="F345" s="645"/>
      <c r="G345" s="645"/>
      <c r="H345" s="645"/>
      <c r="I345" s="645"/>
      <c r="J345" s="645"/>
      <c r="K345" s="645"/>
      <c r="L345" s="645"/>
      <c r="M345" s="645"/>
      <c r="N345" s="645"/>
      <c r="O345" s="645"/>
      <c r="P345" s="645"/>
      <c r="Q345" s="645"/>
      <c r="R345" s="645"/>
      <c r="S345" s="645"/>
      <c r="T345" s="645"/>
      <c r="U345" s="645"/>
      <c r="V345" s="645"/>
      <c r="W345" s="645"/>
      <c r="X345" s="645"/>
      <c r="Y345" s="645"/>
      <c r="Z345" s="645"/>
      <c r="AA345" s="645"/>
      <c r="AB345" s="645"/>
      <c r="AC345" s="645"/>
      <c r="AD345" s="645"/>
      <c r="AE345" s="645"/>
      <c r="AF345" s="645"/>
      <c r="AG345" s="645"/>
      <c r="AH345" s="645"/>
      <c r="AI345" s="645"/>
      <c r="AJ345" s="645"/>
      <c r="AK345" s="645"/>
      <c r="AL345" s="645"/>
      <c r="AM345" s="645"/>
      <c r="AN345" s="645"/>
      <c r="AO345" s="645"/>
      <c r="AP345" s="645"/>
      <c r="AQ345" s="645"/>
      <c r="AR345" s="645"/>
      <c r="AS345" s="645"/>
      <c r="AT345" s="645"/>
      <c r="AU345" s="645"/>
      <c r="AV345" s="645"/>
      <c r="AW345" s="645"/>
      <c r="AX345" s="645"/>
      <c r="AY345" s="645"/>
      <c r="AZ345" s="645"/>
      <c r="BA345" s="645"/>
      <c r="BB345" s="645"/>
      <c r="BC345" s="645"/>
      <c r="BD345" s="645"/>
      <c r="BE345" s="645"/>
      <c r="BF345" s="645"/>
      <c r="BG345" s="645"/>
      <c r="BH345" s="645"/>
      <c r="BI345" s="645"/>
      <c r="BJ345" s="645"/>
      <c r="BK345" s="645"/>
      <c r="BL345" s="645"/>
      <c r="BM345" s="645"/>
      <c r="BN345" s="645"/>
      <c r="BO345" s="645"/>
      <c r="BP345" s="645"/>
      <c r="BQ345" s="645"/>
      <c r="BR345" s="645"/>
      <c r="BS345" s="645"/>
      <c r="BT345" s="645"/>
      <c r="BU345" s="645"/>
      <c r="BV345" s="645"/>
      <c r="BW345" s="645"/>
      <c r="BX345" s="645"/>
      <c r="BY345" s="645"/>
      <c r="BZ345" s="645"/>
      <c r="CA345" s="645"/>
      <c r="CB345" s="645"/>
      <c r="CC345" s="645"/>
      <c r="CD345" s="645"/>
      <c r="CE345" s="645"/>
      <c r="CF345" s="645"/>
      <c r="CG345" s="645"/>
      <c r="CH345" s="645"/>
      <c r="CI345" s="645"/>
      <c r="CJ345" s="645"/>
      <c r="CK345" s="645"/>
      <c r="CL345" s="645"/>
      <c r="CM345" s="645"/>
      <c r="CN345" s="645"/>
      <c r="CO345" s="645"/>
      <c r="CP345" s="645"/>
      <c r="CQ345" s="645"/>
      <c r="CR345" s="645"/>
      <c r="CS345" s="645"/>
      <c r="CT345" s="645"/>
      <c r="CU345" s="645"/>
      <c r="CV345" s="645"/>
      <c r="CW345" s="645"/>
      <c r="CX345" s="645"/>
      <c r="CY345" s="645"/>
      <c r="CZ345" s="645"/>
      <c r="DA345" s="645"/>
      <c r="DB345" s="645"/>
      <c r="DC345" s="645"/>
      <c r="DD345" s="645"/>
      <c r="DE345" s="645"/>
      <c r="DF345" s="645"/>
      <c r="DG345" s="645"/>
      <c r="DH345" s="645"/>
      <c r="DI345" s="645"/>
      <c r="DJ345" s="645"/>
      <c r="DK345" s="645"/>
      <c r="DL345" s="645"/>
      <c r="DM345" s="645"/>
      <c r="DN345" s="645"/>
      <c r="DO345" s="645"/>
      <c r="DP345" s="645"/>
      <c r="DQ345" s="645"/>
      <c r="DR345" s="645"/>
      <c r="DS345" s="645"/>
      <c r="DT345" s="645"/>
      <c r="DU345" s="645"/>
      <c r="DV345" s="645"/>
      <c r="DW345" s="645"/>
      <c r="DX345" s="645"/>
      <c r="DY345" s="645"/>
      <c r="DZ345" s="645"/>
      <c r="EA345" s="645"/>
      <c r="EB345" s="645"/>
      <c r="EC345" s="645"/>
      <c r="ED345" s="645"/>
      <c r="EE345" s="645"/>
      <c r="EF345" s="645"/>
      <c r="EG345" s="645"/>
      <c r="EH345" s="645"/>
      <c r="EI345" s="645"/>
      <c r="EJ345" s="645"/>
      <c r="EK345" s="645"/>
      <c r="EL345" s="645"/>
      <c r="EM345" s="645"/>
      <c r="EN345" s="645"/>
      <c r="EO345" s="645"/>
      <c r="EP345" s="645"/>
      <c r="EQ345" s="645"/>
      <c r="ER345" s="645"/>
      <c r="ES345" s="645"/>
      <c r="ET345" s="645"/>
      <c r="EU345" s="645"/>
      <c r="EV345" s="645"/>
      <c r="EW345" s="645"/>
      <c r="EX345" s="645"/>
      <c r="EY345" s="645"/>
      <c r="EZ345" s="645"/>
      <c r="FA345" s="645"/>
      <c r="FB345" s="645"/>
      <c r="FC345" s="645"/>
      <c r="FD345" s="645"/>
      <c r="FE345" s="645"/>
      <c r="FF345" s="645"/>
      <c r="FG345" s="645"/>
      <c r="FH345" s="645"/>
      <c r="FI345" s="645"/>
      <c r="FJ345" s="645"/>
      <c r="FK345" s="645"/>
      <c r="FL345" s="645"/>
      <c r="FM345" s="645"/>
      <c r="FN345" s="645"/>
      <c r="FO345" s="645"/>
      <c r="FP345" s="645"/>
      <c r="FQ345" s="645"/>
      <c r="FR345" s="645"/>
      <c r="FS345" s="645"/>
      <c r="FT345" s="645"/>
      <c r="FU345" s="645"/>
      <c r="FV345" s="645"/>
      <c r="FW345" s="645"/>
      <c r="FX345" s="645"/>
      <c r="FY345" s="645"/>
      <c r="FZ345" s="645"/>
      <c r="GA345" s="645"/>
      <c r="GB345" s="645"/>
      <c r="GC345" s="645"/>
      <c r="GD345" s="645"/>
      <c r="GE345" s="645"/>
      <c r="GF345" s="645"/>
      <c r="GG345" s="645"/>
      <c r="GH345" s="645"/>
      <c r="GI345" s="645"/>
      <c r="GJ345" s="645"/>
      <c r="GK345" s="645"/>
      <c r="GL345" s="645"/>
      <c r="GM345" s="645"/>
      <c r="GN345" s="645"/>
      <c r="GO345" s="645"/>
      <c r="GP345" s="645"/>
      <c r="GQ345" s="645"/>
      <c r="GR345" s="645"/>
      <c r="GS345" s="645"/>
      <c r="GT345" s="645"/>
      <c r="GU345" s="645"/>
      <c r="GV345" s="645"/>
      <c r="GW345" s="645"/>
      <c r="GX345" s="645"/>
      <c r="GY345" s="645"/>
      <c r="GZ345" s="645"/>
      <c r="HA345" s="645"/>
      <c r="HB345" s="645"/>
      <c r="HC345" s="645"/>
      <c r="HD345" s="645"/>
      <c r="HE345" s="645"/>
      <c r="HF345" s="645"/>
      <c r="HG345" s="645"/>
      <c r="HH345" s="645"/>
      <c r="HI345" s="645"/>
      <c r="HJ345" s="645"/>
      <c r="HK345" s="645"/>
      <c r="HL345" s="645"/>
      <c r="HM345" s="645"/>
      <c r="HN345" s="645"/>
      <c r="HO345" s="645"/>
      <c r="HP345" s="645"/>
      <c r="HQ345" s="645"/>
      <c r="HR345" s="645"/>
      <c r="HS345" s="645"/>
      <c r="HT345" s="645"/>
      <c r="HU345" s="645"/>
      <c r="HV345" s="645"/>
      <c r="HW345" s="645"/>
      <c r="HX345" s="645"/>
      <c r="HY345" s="645"/>
      <c r="HZ345" s="645"/>
      <c r="IA345" s="645"/>
      <c r="IB345" s="645"/>
      <c r="IC345" s="645"/>
      <c r="ID345" s="645"/>
      <c r="IE345" s="645"/>
      <c r="IF345" s="645"/>
      <c r="IG345" s="645"/>
      <c r="IH345" s="645"/>
      <c r="II345" s="645"/>
      <c r="IJ345" s="645"/>
      <c r="IK345" s="645"/>
      <c r="IL345" s="645"/>
      <c r="IM345" s="645"/>
      <c r="IN345" s="645"/>
      <c r="IO345" s="645"/>
      <c r="IP345" s="645"/>
      <c r="IQ345" s="645"/>
      <c r="IR345" s="645"/>
      <c r="IS345" s="645"/>
      <c r="IT345" s="645"/>
      <c r="IU345" s="645"/>
      <c r="IV345" s="645"/>
    </row>
    <row r="346" spans="1:3" ht="18">
      <c r="A346" s="669"/>
      <c r="B346" s="670" t="s">
        <v>1040</v>
      </c>
      <c r="C346" s="608"/>
    </row>
    <row r="347" spans="1:3" ht="18">
      <c r="A347" s="669"/>
      <c r="B347" s="671" t="s">
        <v>1041</v>
      </c>
      <c r="C347" s="608"/>
    </row>
    <row r="348" spans="1:3" ht="18">
      <c r="A348" s="672" t="s">
        <v>1042</v>
      </c>
      <c r="B348" s="673" t="s">
        <v>1043</v>
      </c>
      <c r="C348" s="608"/>
    </row>
    <row r="349" spans="1:2" ht="18">
      <c r="A349" s="674" t="s">
        <v>1044</v>
      </c>
      <c r="B349" s="675" t="s">
        <v>1045</v>
      </c>
    </row>
    <row r="350" spans="1:2" ht="18">
      <c r="A350" s="674" t="s">
        <v>1046</v>
      </c>
      <c r="B350" s="676" t="s">
        <v>1047</v>
      </c>
    </row>
    <row r="351" spans="1:2" ht="18">
      <c r="A351" s="674" t="s">
        <v>1048</v>
      </c>
      <c r="B351" s="676" t="s">
        <v>1049</v>
      </c>
    </row>
    <row r="352" spans="1:2" ht="18">
      <c r="A352" s="674" t="s">
        <v>1050</v>
      </c>
      <c r="B352" s="676" t="s">
        <v>315</v>
      </c>
    </row>
    <row r="353" spans="1:2" ht="18">
      <c r="A353" s="674" t="s">
        <v>316</v>
      </c>
      <c r="B353" s="676" t="s">
        <v>317</v>
      </c>
    </row>
    <row r="354" spans="1:2" ht="18">
      <c r="A354" s="674" t="s">
        <v>318</v>
      </c>
      <c r="B354" s="676" t="s">
        <v>319</v>
      </c>
    </row>
    <row r="355" spans="1:2" ht="18">
      <c r="A355" s="674" t="s">
        <v>320</v>
      </c>
      <c r="B355" s="677" t="s">
        <v>321</v>
      </c>
    </row>
    <row r="356" spans="1:2" ht="18">
      <c r="A356" s="674" t="s">
        <v>322</v>
      </c>
      <c r="B356" s="677" t="s">
        <v>323</v>
      </c>
    </row>
    <row r="357" spans="1:2" ht="18">
      <c r="A357" s="674" t="s">
        <v>324</v>
      </c>
      <c r="B357" s="677" t="s">
        <v>325</v>
      </c>
    </row>
    <row r="358" spans="1:2" ht="18">
      <c r="A358" s="674" t="s">
        <v>326</v>
      </c>
      <c r="B358" s="677" t="s">
        <v>327</v>
      </c>
    </row>
    <row r="359" spans="1:2" ht="18">
      <c r="A359" s="674" t="s">
        <v>328</v>
      </c>
      <c r="B359" s="678" t="s">
        <v>329</v>
      </c>
    </row>
    <row r="360" spans="1:2" ht="18">
      <c r="A360" s="674" t="s">
        <v>330</v>
      </c>
      <c r="B360" s="678" t="s">
        <v>331</v>
      </c>
    </row>
    <row r="361" spans="1:2" ht="18">
      <c r="A361" s="674" t="s">
        <v>332</v>
      </c>
      <c r="B361" s="677" t="s">
        <v>333</v>
      </c>
    </row>
    <row r="362" spans="1:5" ht="18">
      <c r="A362" s="679" t="s">
        <v>334</v>
      </c>
      <c r="B362" s="677" t="s">
        <v>335</v>
      </c>
      <c r="C362" s="609" t="s">
        <v>336</v>
      </c>
      <c r="D362" s="610"/>
      <c r="E362" s="611"/>
    </row>
    <row r="363" spans="1:5" ht="18">
      <c r="A363" s="679" t="s">
        <v>337</v>
      </c>
      <c r="B363" s="676" t="s">
        <v>338</v>
      </c>
      <c r="C363" s="609" t="s">
        <v>336</v>
      </c>
      <c r="D363" s="610"/>
      <c r="E363" s="611"/>
    </row>
    <row r="364" spans="1:5" ht="18">
      <c r="A364" s="679" t="s">
        <v>339</v>
      </c>
      <c r="B364" s="677" t="s">
        <v>340</v>
      </c>
      <c r="C364" s="609" t="s">
        <v>336</v>
      </c>
      <c r="D364" s="610"/>
      <c r="E364" s="611"/>
    </row>
    <row r="365" spans="1:5" ht="18">
      <c r="A365" s="679" t="s">
        <v>341</v>
      </c>
      <c r="B365" s="677" t="s">
        <v>342</v>
      </c>
      <c r="C365" s="609" t="s">
        <v>336</v>
      </c>
      <c r="D365" s="610"/>
      <c r="E365" s="611"/>
    </row>
    <row r="366" spans="1:5" ht="18">
      <c r="A366" s="679" t="s">
        <v>343</v>
      </c>
      <c r="B366" s="677" t="s">
        <v>344</v>
      </c>
      <c r="C366" s="609" t="s">
        <v>336</v>
      </c>
      <c r="D366" s="610"/>
      <c r="E366" s="611"/>
    </row>
    <row r="367" spans="1:5" ht="18">
      <c r="A367" s="679" t="s">
        <v>345</v>
      </c>
      <c r="B367" s="677" t="s">
        <v>346</v>
      </c>
      <c r="C367" s="609" t="s">
        <v>336</v>
      </c>
      <c r="D367" s="610"/>
      <c r="E367" s="611"/>
    </row>
    <row r="368" spans="1:5" ht="18">
      <c r="A368" s="679" t="s">
        <v>347</v>
      </c>
      <c r="B368" s="677" t="s">
        <v>348</v>
      </c>
      <c r="C368" s="609" t="s">
        <v>336</v>
      </c>
      <c r="D368" s="610"/>
      <c r="E368" s="611"/>
    </row>
    <row r="369" spans="1:5" ht="18">
      <c r="A369" s="679" t="s">
        <v>349</v>
      </c>
      <c r="B369" s="677" t="s">
        <v>350</v>
      </c>
      <c r="C369" s="609" t="s">
        <v>336</v>
      </c>
      <c r="D369" s="610"/>
      <c r="E369" s="611"/>
    </row>
    <row r="370" spans="1:5" ht="18">
      <c r="A370" s="679" t="s">
        <v>351</v>
      </c>
      <c r="B370" s="677" t="s">
        <v>352</v>
      </c>
      <c r="C370" s="609" t="s">
        <v>336</v>
      </c>
      <c r="D370" s="610"/>
      <c r="E370" s="611"/>
    </row>
    <row r="371" spans="1:5" ht="18">
      <c r="A371" s="679" t="s">
        <v>353</v>
      </c>
      <c r="B371" s="676" t="s">
        <v>354</v>
      </c>
      <c r="C371" s="609" t="s">
        <v>336</v>
      </c>
      <c r="D371" s="610"/>
      <c r="E371" s="611"/>
    </row>
    <row r="372" spans="1:5" ht="18">
      <c r="A372" s="679" t="s">
        <v>355</v>
      </c>
      <c r="B372" s="677" t="s">
        <v>356</v>
      </c>
      <c r="C372" s="609" t="s">
        <v>336</v>
      </c>
      <c r="D372" s="610"/>
      <c r="E372" s="611"/>
    </row>
    <row r="373" spans="1:5" ht="18">
      <c r="A373" s="679" t="s">
        <v>357</v>
      </c>
      <c r="B373" s="676" t="s">
        <v>358</v>
      </c>
      <c r="C373" s="609" t="s">
        <v>336</v>
      </c>
      <c r="D373" s="610"/>
      <c r="E373" s="611"/>
    </row>
    <row r="374" spans="1:5" ht="18">
      <c r="A374" s="679" t="s">
        <v>359</v>
      </c>
      <c r="B374" s="676" t="s">
        <v>360</v>
      </c>
      <c r="C374" s="609" t="s">
        <v>336</v>
      </c>
      <c r="D374" s="610"/>
      <c r="E374" s="611"/>
    </row>
    <row r="375" spans="1:5" ht="18">
      <c r="A375" s="679" t="s">
        <v>361</v>
      </c>
      <c r="B375" s="676" t="s">
        <v>362</v>
      </c>
      <c r="C375" s="609" t="s">
        <v>336</v>
      </c>
      <c r="D375" s="610"/>
      <c r="E375" s="611"/>
    </row>
    <row r="376" spans="1:5" ht="18">
      <c r="A376" s="679" t="s">
        <v>363</v>
      </c>
      <c r="B376" s="676" t="s">
        <v>364</v>
      </c>
      <c r="C376" s="609" t="s">
        <v>336</v>
      </c>
      <c r="D376" s="610"/>
      <c r="E376" s="611"/>
    </row>
    <row r="377" spans="1:5" ht="18">
      <c r="A377" s="679" t="s">
        <v>365</v>
      </c>
      <c r="B377" s="676" t="s">
        <v>366</v>
      </c>
      <c r="C377" s="609" t="s">
        <v>336</v>
      </c>
      <c r="D377" s="610"/>
      <c r="E377" s="611"/>
    </row>
    <row r="378" spans="1:5" ht="18">
      <c r="A378" s="679" t="s">
        <v>367</v>
      </c>
      <c r="B378" s="676" t="s">
        <v>368</v>
      </c>
      <c r="C378" s="609" t="s">
        <v>336</v>
      </c>
      <c r="D378" s="610"/>
      <c r="E378" s="611"/>
    </row>
    <row r="379" spans="1:5" ht="18">
      <c r="A379" s="679" t="s">
        <v>369</v>
      </c>
      <c r="B379" s="676" t="s">
        <v>370</v>
      </c>
      <c r="C379" s="609" t="s">
        <v>336</v>
      </c>
      <c r="D379" s="610"/>
      <c r="E379" s="611"/>
    </row>
    <row r="380" spans="1:5" ht="18">
      <c r="A380" s="679" t="s">
        <v>371</v>
      </c>
      <c r="B380" s="676" t="s">
        <v>372</v>
      </c>
      <c r="C380" s="609" t="s">
        <v>336</v>
      </c>
      <c r="D380" s="610"/>
      <c r="E380" s="611"/>
    </row>
    <row r="381" spans="1:5" ht="18">
      <c r="A381" s="679" t="s">
        <v>373</v>
      </c>
      <c r="B381" s="680" t="s">
        <v>374</v>
      </c>
      <c r="C381" s="609" t="s">
        <v>336</v>
      </c>
      <c r="D381" s="610"/>
      <c r="E381" s="611"/>
    </row>
    <row r="382" spans="1:5" ht="18">
      <c r="A382" s="679" t="s">
        <v>375</v>
      </c>
      <c r="B382" s="680" t="s">
        <v>376</v>
      </c>
      <c r="C382" s="609" t="s">
        <v>336</v>
      </c>
      <c r="D382" s="610"/>
      <c r="E382" s="611"/>
    </row>
    <row r="383" spans="1:5" ht="18">
      <c r="A383" s="681" t="s">
        <v>377</v>
      </c>
      <c r="B383" s="682" t="s">
        <v>378</v>
      </c>
      <c r="C383" s="609" t="s">
        <v>336</v>
      </c>
      <c r="D383" s="612"/>
      <c r="E383" s="611"/>
    </row>
    <row r="384" spans="1:5" ht="18">
      <c r="A384" s="669" t="s">
        <v>336</v>
      </c>
      <c r="B384" s="683" t="s">
        <v>379</v>
      </c>
      <c r="C384" s="609" t="s">
        <v>336</v>
      </c>
      <c r="D384" s="613"/>
      <c r="E384" s="611"/>
    </row>
    <row r="385" spans="1:5" ht="18">
      <c r="A385" s="684" t="s">
        <v>380</v>
      </c>
      <c r="B385" s="685" t="s">
        <v>381</v>
      </c>
      <c r="C385" s="609" t="s">
        <v>336</v>
      </c>
      <c r="D385" s="610"/>
      <c r="E385" s="611"/>
    </row>
    <row r="386" spans="1:5" ht="18">
      <c r="A386" s="679" t="s">
        <v>382</v>
      </c>
      <c r="B386" s="660" t="s">
        <v>383</v>
      </c>
      <c r="C386" s="609" t="s">
        <v>336</v>
      </c>
      <c r="D386" s="610"/>
      <c r="E386" s="611"/>
    </row>
    <row r="387" spans="1:5" ht="18">
      <c r="A387" s="686" t="s">
        <v>384</v>
      </c>
      <c r="B387" s="687" t="s">
        <v>385</v>
      </c>
      <c r="C387" s="609" t="s">
        <v>336</v>
      </c>
      <c r="D387" s="610"/>
      <c r="E387" s="611"/>
    </row>
    <row r="388" spans="1:5" ht="18">
      <c r="A388" s="669" t="s">
        <v>336</v>
      </c>
      <c r="B388" s="688" t="s">
        <v>386</v>
      </c>
      <c r="C388" s="609" t="s">
        <v>336</v>
      </c>
      <c r="D388" s="614"/>
      <c r="E388" s="611"/>
    </row>
    <row r="389" spans="1:5" ht="16.5">
      <c r="A389" s="689" t="s">
        <v>181</v>
      </c>
      <c r="B389" s="652" t="s">
        <v>182</v>
      </c>
      <c r="C389" s="609" t="s">
        <v>336</v>
      </c>
      <c r="D389" s="615"/>
      <c r="E389" s="611"/>
    </row>
    <row r="390" spans="1:5" ht="16.5">
      <c r="A390" s="689" t="s">
        <v>183</v>
      </c>
      <c r="B390" s="652" t="s">
        <v>184</v>
      </c>
      <c r="C390" s="609" t="s">
        <v>336</v>
      </c>
      <c r="D390" s="615"/>
      <c r="E390" s="611"/>
    </row>
    <row r="391" spans="1:5" ht="16.5">
      <c r="A391" s="690" t="s">
        <v>185</v>
      </c>
      <c r="B391" s="691" t="s">
        <v>186</v>
      </c>
      <c r="C391" s="609" t="s">
        <v>336</v>
      </c>
      <c r="D391" s="615"/>
      <c r="E391" s="611"/>
    </row>
    <row r="392" spans="1:5" ht="18">
      <c r="A392" s="669" t="s">
        <v>336</v>
      </c>
      <c r="B392" s="688" t="s">
        <v>387</v>
      </c>
      <c r="C392" s="609" t="s">
        <v>336</v>
      </c>
      <c r="D392" s="614"/>
      <c r="E392" s="611"/>
    </row>
    <row r="393" spans="1:5" ht="18">
      <c r="A393" s="684" t="s">
        <v>388</v>
      </c>
      <c r="B393" s="685" t="s">
        <v>389</v>
      </c>
      <c r="C393" s="609" t="s">
        <v>336</v>
      </c>
      <c r="D393" s="610"/>
      <c r="E393" s="611"/>
    </row>
    <row r="394" spans="1:5" ht="18.75" thickBot="1">
      <c r="A394" s="692" t="s">
        <v>390</v>
      </c>
      <c r="B394" s="693" t="s">
        <v>391</v>
      </c>
      <c r="C394" s="609" t="s">
        <v>336</v>
      </c>
      <c r="D394" s="616"/>
      <c r="E394" s="611"/>
    </row>
    <row r="395" spans="1:5" ht="16.5">
      <c r="A395" s="694" t="s">
        <v>392</v>
      </c>
      <c r="B395" s="695" t="s">
        <v>1406</v>
      </c>
      <c r="C395" s="609" t="s">
        <v>336</v>
      </c>
      <c r="D395" s="615"/>
      <c r="E395" s="611"/>
    </row>
    <row r="396" spans="1:5" ht="16.5">
      <c r="A396" s="689" t="s">
        <v>1407</v>
      </c>
      <c r="B396" s="652" t="s">
        <v>1408</v>
      </c>
      <c r="C396" s="609" t="s">
        <v>336</v>
      </c>
      <c r="D396" s="617"/>
      <c r="E396" s="611"/>
    </row>
    <row r="397" spans="1:5" ht="18.75" thickBot="1">
      <c r="A397" s="696" t="s">
        <v>1409</v>
      </c>
      <c r="B397" s="697" t="s">
        <v>1410</v>
      </c>
      <c r="C397" s="609" t="s">
        <v>336</v>
      </c>
      <c r="D397" s="616"/>
      <c r="E397" s="611"/>
    </row>
    <row r="398" spans="1:5" ht="16.5">
      <c r="A398" s="698" t="s">
        <v>1411</v>
      </c>
      <c r="B398" s="699" t="s">
        <v>1412</v>
      </c>
      <c r="C398" s="609" t="s">
        <v>336</v>
      </c>
      <c r="D398" s="617"/>
      <c r="E398" s="611"/>
    </row>
    <row r="399" spans="1:5" ht="16.5">
      <c r="A399" s="700" t="s">
        <v>1413</v>
      </c>
      <c r="B399" s="652" t="s">
        <v>1414</v>
      </c>
      <c r="C399" s="609" t="s">
        <v>336</v>
      </c>
      <c r="D399" s="619"/>
      <c r="E399" s="611"/>
    </row>
    <row r="400" spans="1:5" ht="16.5">
      <c r="A400" s="689" t="s">
        <v>1415</v>
      </c>
      <c r="B400" s="656" t="s">
        <v>560</v>
      </c>
      <c r="C400" s="609" t="s">
        <v>336</v>
      </c>
      <c r="D400" s="617"/>
      <c r="E400" s="611"/>
    </row>
    <row r="401" spans="1:5" ht="17.25" thickBot="1">
      <c r="A401" s="701" t="s">
        <v>561</v>
      </c>
      <c r="B401" s="702" t="s">
        <v>562</v>
      </c>
      <c r="C401" s="609" t="s">
        <v>336</v>
      </c>
      <c r="D401" s="617"/>
      <c r="E401" s="611"/>
    </row>
    <row r="402" spans="1:5" ht="18">
      <c r="A402" s="703" t="s">
        <v>563</v>
      </c>
      <c r="B402" s="704" t="s">
        <v>564</v>
      </c>
      <c r="C402" s="609" t="s">
        <v>336</v>
      </c>
      <c r="D402" s="620"/>
      <c r="E402" s="611"/>
    </row>
    <row r="403" spans="1:5" ht="18">
      <c r="A403" s="705" t="s">
        <v>565</v>
      </c>
      <c r="B403" s="706" t="s">
        <v>566</v>
      </c>
      <c r="C403" s="609" t="s">
        <v>336</v>
      </c>
      <c r="D403" s="620"/>
      <c r="E403" s="611"/>
    </row>
    <row r="404" spans="1:5" ht="18">
      <c r="A404" s="705" t="s">
        <v>567</v>
      </c>
      <c r="B404" s="707" t="s">
        <v>568</v>
      </c>
      <c r="C404" s="609" t="s">
        <v>336</v>
      </c>
      <c r="D404" s="620"/>
      <c r="E404" s="611"/>
    </row>
    <row r="405" spans="1:5" ht="18">
      <c r="A405" s="705" t="s">
        <v>569</v>
      </c>
      <c r="B405" s="706" t="s">
        <v>570</v>
      </c>
      <c r="C405" s="609" t="s">
        <v>336</v>
      </c>
      <c r="D405" s="620"/>
      <c r="E405" s="611"/>
    </row>
    <row r="406" spans="1:5" ht="18">
      <c r="A406" s="705" t="s">
        <v>571</v>
      </c>
      <c r="B406" s="706" t="s">
        <v>572</v>
      </c>
      <c r="C406" s="609" t="s">
        <v>336</v>
      </c>
      <c r="D406" s="620"/>
      <c r="E406" s="611"/>
    </row>
    <row r="407" spans="1:5" ht="18">
      <c r="A407" s="705" t="s">
        <v>573</v>
      </c>
      <c r="B407" s="708" t="s">
        <v>574</v>
      </c>
      <c r="C407" s="609" t="s">
        <v>336</v>
      </c>
      <c r="D407" s="620"/>
      <c r="E407" s="611"/>
    </row>
    <row r="408" spans="1:5" ht="18">
      <c r="A408" s="705" t="s">
        <v>575</v>
      </c>
      <c r="B408" s="708" t="s">
        <v>576</v>
      </c>
      <c r="C408" s="609" t="s">
        <v>336</v>
      </c>
      <c r="D408" s="620"/>
      <c r="E408" s="611"/>
    </row>
    <row r="409" spans="1:5" ht="18">
      <c r="A409" s="705" t="s">
        <v>577</v>
      </c>
      <c r="B409" s="708" t="s">
        <v>578</v>
      </c>
      <c r="C409" s="609" t="s">
        <v>336</v>
      </c>
      <c r="D409" s="621"/>
      <c r="E409" s="611"/>
    </row>
    <row r="410" spans="1:5" ht="18">
      <c r="A410" s="705" t="s">
        <v>579</v>
      </c>
      <c r="B410" s="708" t="s">
        <v>580</v>
      </c>
      <c r="C410" s="609" t="s">
        <v>336</v>
      </c>
      <c r="D410" s="621"/>
      <c r="E410" s="611"/>
    </row>
    <row r="411" spans="1:5" ht="18">
      <c r="A411" s="705" t="s">
        <v>581</v>
      </c>
      <c r="B411" s="708" t="s">
        <v>408</v>
      </c>
      <c r="C411" s="609" t="s">
        <v>336</v>
      </c>
      <c r="D411" s="621"/>
      <c r="E411" s="611"/>
    </row>
    <row r="412" spans="1:5" ht="18">
      <c r="A412" s="705" t="s">
        <v>409</v>
      </c>
      <c r="B412" s="706" t="s">
        <v>410</v>
      </c>
      <c r="C412" s="609" t="s">
        <v>336</v>
      </c>
      <c r="D412" s="621"/>
      <c r="E412" s="611"/>
    </row>
    <row r="413" spans="1:5" ht="18">
      <c r="A413" s="705" t="s">
        <v>411</v>
      </c>
      <c r="B413" s="706" t="s">
        <v>412</v>
      </c>
      <c r="C413" s="609" t="s">
        <v>336</v>
      </c>
      <c r="D413" s="621"/>
      <c r="E413" s="611"/>
    </row>
    <row r="414" spans="1:5" ht="18">
      <c r="A414" s="705" t="s">
        <v>413</v>
      </c>
      <c r="B414" s="706" t="s">
        <v>1418</v>
      </c>
      <c r="C414" s="609" t="s">
        <v>336</v>
      </c>
      <c r="D414" s="621"/>
      <c r="E414" s="611"/>
    </row>
    <row r="415" spans="1:5" ht="18.75" thickBot="1">
      <c r="A415" s="709" t="s">
        <v>1419</v>
      </c>
      <c r="B415" s="710" t="s">
        <v>1420</v>
      </c>
      <c r="C415" s="609" t="s">
        <v>336</v>
      </c>
      <c r="D415" s="621"/>
      <c r="E415" s="611"/>
    </row>
    <row r="416" spans="1:5" ht="18">
      <c r="A416" s="703" t="s">
        <v>1421</v>
      </c>
      <c r="B416" s="704" t="s">
        <v>1422</v>
      </c>
      <c r="C416" s="609" t="s">
        <v>336</v>
      </c>
      <c r="D416" s="620"/>
      <c r="E416" s="611"/>
    </row>
    <row r="417" spans="1:5" ht="18">
      <c r="A417" s="705" t="s">
        <v>1423</v>
      </c>
      <c r="B417" s="707" t="s">
        <v>1424</v>
      </c>
      <c r="C417" s="609" t="s">
        <v>336</v>
      </c>
      <c r="D417" s="621"/>
      <c r="E417" s="611"/>
    </row>
    <row r="418" spans="1:5" ht="18">
      <c r="A418" s="705" t="s">
        <v>1425</v>
      </c>
      <c r="B418" s="706" t="s">
        <v>1426</v>
      </c>
      <c r="C418" s="609" t="s">
        <v>336</v>
      </c>
      <c r="D418" s="621"/>
      <c r="E418" s="611"/>
    </row>
    <row r="419" spans="1:5" ht="18">
      <c r="A419" s="705" t="s">
        <v>1427</v>
      </c>
      <c r="B419" s="706" t="s">
        <v>1428</v>
      </c>
      <c r="C419" s="609" t="s">
        <v>336</v>
      </c>
      <c r="D419" s="621"/>
      <c r="E419" s="611"/>
    </row>
    <row r="420" spans="1:5" ht="18">
      <c r="A420" s="705" t="s">
        <v>1429</v>
      </c>
      <c r="B420" s="706" t="s">
        <v>1430</v>
      </c>
      <c r="C420" s="609" t="s">
        <v>336</v>
      </c>
      <c r="D420" s="621"/>
      <c r="E420" s="611"/>
    </row>
    <row r="421" spans="1:5" ht="18">
      <c r="A421" s="705" t="s">
        <v>1431</v>
      </c>
      <c r="B421" s="706" t="s">
        <v>1432</v>
      </c>
      <c r="C421" s="609" t="s">
        <v>336</v>
      </c>
      <c r="D421" s="621"/>
      <c r="E421" s="611"/>
    </row>
    <row r="422" spans="1:5" ht="18">
      <c r="A422" s="705" t="s">
        <v>1433</v>
      </c>
      <c r="B422" s="706" t="s">
        <v>1434</v>
      </c>
      <c r="C422" s="609" t="s">
        <v>336</v>
      </c>
      <c r="D422" s="621"/>
      <c r="E422" s="611"/>
    </row>
    <row r="423" spans="1:5" ht="18">
      <c r="A423" s="705" t="s">
        <v>1435</v>
      </c>
      <c r="B423" s="706" t="s">
        <v>1436</v>
      </c>
      <c r="C423" s="609" t="s">
        <v>336</v>
      </c>
      <c r="D423" s="621"/>
      <c r="E423" s="611"/>
    </row>
    <row r="424" spans="1:5" ht="18">
      <c r="A424" s="705" t="s">
        <v>1437</v>
      </c>
      <c r="B424" s="706" t="s">
        <v>1438</v>
      </c>
      <c r="C424" s="609" t="s">
        <v>336</v>
      </c>
      <c r="D424" s="621"/>
      <c r="E424" s="611"/>
    </row>
    <row r="425" spans="1:5" ht="18">
      <c r="A425" s="705" t="s">
        <v>1439</v>
      </c>
      <c r="B425" s="706" t="s">
        <v>1440</v>
      </c>
      <c r="C425" s="609" t="s">
        <v>336</v>
      </c>
      <c r="D425" s="621"/>
      <c r="E425" s="611"/>
    </row>
    <row r="426" spans="1:5" ht="18">
      <c r="A426" s="705" t="s">
        <v>1441</v>
      </c>
      <c r="B426" s="706" t="s">
        <v>1442</v>
      </c>
      <c r="C426" s="609" t="s">
        <v>336</v>
      </c>
      <c r="D426" s="621"/>
      <c r="E426" s="611"/>
    </row>
    <row r="427" spans="1:5" ht="18">
      <c r="A427" s="705" t="s">
        <v>1443</v>
      </c>
      <c r="B427" s="706" t="s">
        <v>1444</v>
      </c>
      <c r="C427" s="609" t="s">
        <v>336</v>
      </c>
      <c r="D427" s="621"/>
      <c r="E427" s="611"/>
    </row>
    <row r="428" spans="1:5" ht="18.75" thickBot="1">
      <c r="A428" s="709" t="s">
        <v>1445</v>
      </c>
      <c r="B428" s="710" t="s">
        <v>1446</v>
      </c>
      <c r="C428" s="609" t="s">
        <v>336</v>
      </c>
      <c r="D428" s="621"/>
      <c r="E428" s="611"/>
    </row>
    <row r="429" spans="1:5" ht="18">
      <c r="A429" s="703" t="s">
        <v>1447</v>
      </c>
      <c r="B429" s="704" t="s">
        <v>1448</v>
      </c>
      <c r="C429" s="609" t="s">
        <v>336</v>
      </c>
      <c r="D429" s="621"/>
      <c r="E429" s="611"/>
    </row>
    <row r="430" spans="1:5" ht="18">
      <c r="A430" s="705" t="s">
        <v>1449</v>
      </c>
      <c r="B430" s="706" t="s">
        <v>1450</v>
      </c>
      <c r="C430" s="609" t="s">
        <v>336</v>
      </c>
      <c r="D430" s="621"/>
      <c r="E430" s="611"/>
    </row>
    <row r="431" spans="1:5" ht="18">
      <c r="A431" s="705" t="s">
        <v>1451</v>
      </c>
      <c r="B431" s="706" t="s">
        <v>1452</v>
      </c>
      <c r="C431" s="609" t="s">
        <v>336</v>
      </c>
      <c r="D431" s="621"/>
      <c r="E431" s="611"/>
    </row>
    <row r="432" spans="1:5" ht="18">
      <c r="A432" s="705" t="s">
        <v>1453</v>
      </c>
      <c r="B432" s="706" t="s">
        <v>1454</v>
      </c>
      <c r="C432" s="609" t="s">
        <v>336</v>
      </c>
      <c r="D432" s="621"/>
      <c r="E432" s="611"/>
    </row>
    <row r="433" spans="1:5" ht="18">
      <c r="A433" s="705" t="s">
        <v>1455</v>
      </c>
      <c r="B433" s="707" t="s">
        <v>1456</v>
      </c>
      <c r="C433" s="609" t="s">
        <v>336</v>
      </c>
      <c r="D433" s="621"/>
      <c r="E433" s="611"/>
    </row>
    <row r="434" spans="1:5" ht="18">
      <c r="A434" s="705" t="s">
        <v>1457</v>
      </c>
      <c r="B434" s="706" t="s">
        <v>1458</v>
      </c>
      <c r="C434" s="609" t="s">
        <v>336</v>
      </c>
      <c r="D434" s="621"/>
      <c r="E434" s="611"/>
    </row>
    <row r="435" spans="1:5" ht="18">
      <c r="A435" s="705" t="s">
        <v>1459</v>
      </c>
      <c r="B435" s="706" t="s">
        <v>1460</v>
      </c>
      <c r="C435" s="609" t="s">
        <v>336</v>
      </c>
      <c r="D435" s="621"/>
      <c r="E435" s="611"/>
    </row>
    <row r="436" spans="1:5" ht="18">
      <c r="A436" s="705" t="s">
        <v>1461</v>
      </c>
      <c r="B436" s="706" t="s">
        <v>1462</v>
      </c>
      <c r="C436" s="609" t="s">
        <v>336</v>
      </c>
      <c r="D436" s="621"/>
      <c r="E436" s="611"/>
    </row>
    <row r="437" spans="1:5" ht="18">
      <c r="A437" s="705" t="s">
        <v>1463</v>
      </c>
      <c r="B437" s="706" t="s">
        <v>1464</v>
      </c>
      <c r="C437" s="609" t="s">
        <v>336</v>
      </c>
      <c r="D437" s="621"/>
      <c r="E437" s="611"/>
    </row>
    <row r="438" spans="1:5" ht="18">
      <c r="A438" s="705" t="s">
        <v>1465</v>
      </c>
      <c r="B438" s="706" t="s">
        <v>1466</v>
      </c>
      <c r="C438" s="609" t="s">
        <v>336</v>
      </c>
      <c r="D438" s="621"/>
      <c r="E438" s="611"/>
    </row>
    <row r="439" spans="1:5" ht="18">
      <c r="A439" s="705" t="s">
        <v>1467</v>
      </c>
      <c r="B439" s="706" t="s">
        <v>1468</v>
      </c>
      <c r="C439" s="609" t="s">
        <v>336</v>
      </c>
      <c r="D439" s="621"/>
      <c r="E439" s="611"/>
    </row>
    <row r="440" spans="1:5" ht="18.75" thickBot="1">
      <c r="A440" s="709" t="s">
        <v>1469</v>
      </c>
      <c r="B440" s="710" t="s">
        <v>1470</v>
      </c>
      <c r="C440" s="609" t="s">
        <v>336</v>
      </c>
      <c r="D440" s="621"/>
      <c r="E440" s="611"/>
    </row>
    <row r="441" spans="1:5" ht="18">
      <c r="A441" s="703" t="s">
        <v>1471</v>
      </c>
      <c r="B441" s="711" t="s">
        <v>1472</v>
      </c>
      <c r="C441" s="609" t="s">
        <v>336</v>
      </c>
      <c r="D441" s="621"/>
      <c r="E441" s="611"/>
    </row>
    <row r="442" spans="1:5" ht="18">
      <c r="A442" s="705" t="s">
        <v>1473</v>
      </c>
      <c r="B442" s="706" t="s">
        <v>1474</v>
      </c>
      <c r="C442" s="609" t="s">
        <v>336</v>
      </c>
      <c r="D442" s="621"/>
      <c r="E442" s="611"/>
    </row>
    <row r="443" spans="1:5" ht="18">
      <c r="A443" s="705" t="s">
        <v>1475</v>
      </c>
      <c r="B443" s="706" t="s">
        <v>1476</v>
      </c>
      <c r="C443" s="609" t="s">
        <v>336</v>
      </c>
      <c r="D443" s="621"/>
      <c r="E443" s="611"/>
    </row>
    <row r="444" spans="1:5" ht="18">
      <c r="A444" s="705" t="s">
        <v>1477</v>
      </c>
      <c r="B444" s="706" t="s">
        <v>1478</v>
      </c>
      <c r="C444" s="609" t="s">
        <v>336</v>
      </c>
      <c r="D444" s="621"/>
      <c r="E444" s="611"/>
    </row>
    <row r="445" spans="1:5" ht="18">
      <c r="A445" s="705" t="s">
        <v>1479</v>
      </c>
      <c r="B445" s="706" t="s">
        <v>1480</v>
      </c>
      <c r="C445" s="609" t="s">
        <v>336</v>
      </c>
      <c r="D445" s="621"/>
      <c r="E445" s="611"/>
    </row>
    <row r="446" spans="1:5" ht="18">
      <c r="A446" s="705" t="s">
        <v>1481</v>
      </c>
      <c r="B446" s="706" t="s">
        <v>1482</v>
      </c>
      <c r="C446" s="609" t="s">
        <v>336</v>
      </c>
      <c r="D446" s="621"/>
      <c r="E446" s="611"/>
    </row>
    <row r="447" spans="1:5" ht="18">
      <c r="A447" s="705" t="s">
        <v>1483</v>
      </c>
      <c r="B447" s="706" t="s">
        <v>1484</v>
      </c>
      <c r="C447" s="609" t="s">
        <v>336</v>
      </c>
      <c r="D447" s="621"/>
      <c r="E447" s="611"/>
    </row>
    <row r="448" spans="1:5" ht="18">
      <c r="A448" s="705" t="s">
        <v>1485</v>
      </c>
      <c r="B448" s="706" t="s">
        <v>1486</v>
      </c>
      <c r="C448" s="609" t="s">
        <v>336</v>
      </c>
      <c r="D448" s="621"/>
      <c r="E448" s="611"/>
    </row>
    <row r="449" spans="1:5" ht="18">
      <c r="A449" s="705" t="s">
        <v>1487</v>
      </c>
      <c r="B449" s="706" t="s">
        <v>1488</v>
      </c>
      <c r="C449" s="609" t="s">
        <v>336</v>
      </c>
      <c r="D449" s="621"/>
      <c r="E449" s="611"/>
    </row>
    <row r="450" spans="1:5" ht="18.75" thickBot="1">
      <c r="A450" s="709" t="s">
        <v>1489</v>
      </c>
      <c r="B450" s="710" t="s">
        <v>1490</v>
      </c>
      <c r="C450" s="609" t="s">
        <v>336</v>
      </c>
      <c r="D450" s="621"/>
      <c r="E450" s="611"/>
    </row>
    <row r="451" spans="1:5" ht="18">
      <c r="A451" s="703" t="s">
        <v>1491</v>
      </c>
      <c r="B451" s="704" t="s">
        <v>1492</v>
      </c>
      <c r="C451" s="609" t="s">
        <v>336</v>
      </c>
      <c r="D451" s="621"/>
      <c r="E451" s="611"/>
    </row>
    <row r="452" spans="1:5" ht="18">
      <c r="A452" s="705" t="s">
        <v>1493</v>
      </c>
      <c r="B452" s="706" t="s">
        <v>1494</v>
      </c>
      <c r="C452" s="609" t="s">
        <v>336</v>
      </c>
      <c r="D452" s="621"/>
      <c r="E452" s="611"/>
    </row>
    <row r="453" spans="1:5" ht="18">
      <c r="A453" s="705" t="s">
        <v>1495</v>
      </c>
      <c r="B453" s="706" t="s">
        <v>1496</v>
      </c>
      <c r="C453" s="609" t="s">
        <v>336</v>
      </c>
      <c r="D453" s="621"/>
      <c r="E453" s="611"/>
    </row>
    <row r="454" spans="1:5" ht="18">
      <c r="A454" s="705" t="s">
        <v>1497</v>
      </c>
      <c r="B454" s="707" t="s">
        <v>1498</v>
      </c>
      <c r="C454" s="609" t="s">
        <v>336</v>
      </c>
      <c r="D454" s="621"/>
      <c r="E454" s="611"/>
    </row>
    <row r="455" spans="1:5" ht="18">
      <c r="A455" s="705" t="s">
        <v>1499</v>
      </c>
      <c r="B455" s="706" t="s">
        <v>1500</v>
      </c>
      <c r="C455" s="609" t="s">
        <v>336</v>
      </c>
      <c r="D455" s="621"/>
      <c r="E455" s="611"/>
    </row>
    <row r="456" spans="1:5" ht="18">
      <c r="A456" s="705" t="s">
        <v>1501</v>
      </c>
      <c r="B456" s="706" t="s">
        <v>1502</v>
      </c>
      <c r="C456" s="609" t="s">
        <v>336</v>
      </c>
      <c r="D456" s="621"/>
      <c r="E456" s="611"/>
    </row>
    <row r="457" spans="1:5" ht="18">
      <c r="A457" s="705" t="s">
        <v>1503</v>
      </c>
      <c r="B457" s="706" t="s">
        <v>1504</v>
      </c>
      <c r="C457" s="609" t="s">
        <v>336</v>
      </c>
      <c r="D457" s="621"/>
      <c r="E457" s="611"/>
    </row>
    <row r="458" spans="1:5" ht="18">
      <c r="A458" s="705" t="s">
        <v>1505</v>
      </c>
      <c r="B458" s="706" t="s">
        <v>1506</v>
      </c>
      <c r="C458" s="609" t="s">
        <v>336</v>
      </c>
      <c r="D458" s="621"/>
      <c r="E458" s="611"/>
    </row>
    <row r="459" spans="1:5" ht="18">
      <c r="A459" s="705" t="s">
        <v>1507</v>
      </c>
      <c r="B459" s="706" t="s">
        <v>1508</v>
      </c>
      <c r="C459" s="609" t="s">
        <v>336</v>
      </c>
      <c r="D459" s="621"/>
      <c r="E459" s="611"/>
    </row>
    <row r="460" spans="1:5" ht="18">
      <c r="A460" s="705" t="s">
        <v>1509</v>
      </c>
      <c r="B460" s="706" t="s">
        <v>1510</v>
      </c>
      <c r="C460" s="609" t="s">
        <v>336</v>
      </c>
      <c r="D460" s="621"/>
      <c r="E460" s="611"/>
    </row>
    <row r="461" spans="1:5" ht="18.75" thickBot="1">
      <c r="A461" s="709" t="s">
        <v>1511</v>
      </c>
      <c r="B461" s="710" t="s">
        <v>1512</v>
      </c>
      <c r="C461" s="609" t="s">
        <v>336</v>
      </c>
      <c r="D461" s="621"/>
      <c r="E461" s="611"/>
    </row>
    <row r="462" spans="1:5" ht="18">
      <c r="A462" s="703" t="s">
        <v>1513</v>
      </c>
      <c r="B462" s="704" t="s">
        <v>1514</v>
      </c>
      <c r="C462" s="609" t="s">
        <v>336</v>
      </c>
      <c r="D462" s="621"/>
      <c r="E462" s="611"/>
    </row>
    <row r="463" spans="1:5" ht="18">
      <c r="A463" s="705" t="s">
        <v>1515</v>
      </c>
      <c r="B463" s="706" t="s">
        <v>1516</v>
      </c>
      <c r="C463" s="609" t="s">
        <v>336</v>
      </c>
      <c r="D463" s="621"/>
      <c r="E463" s="611"/>
    </row>
    <row r="464" spans="1:5" ht="18">
      <c r="A464" s="705" t="s">
        <v>1517</v>
      </c>
      <c r="B464" s="707" t="s">
        <v>1518</v>
      </c>
      <c r="C464" s="609" t="s">
        <v>336</v>
      </c>
      <c r="D464" s="621"/>
      <c r="E464" s="611"/>
    </row>
    <row r="465" spans="1:5" ht="18">
      <c r="A465" s="705" t="s">
        <v>1519</v>
      </c>
      <c r="B465" s="706" t="s">
        <v>1520</v>
      </c>
      <c r="C465" s="609" t="s">
        <v>336</v>
      </c>
      <c r="D465" s="621"/>
      <c r="E465" s="611"/>
    </row>
    <row r="466" spans="1:5" ht="18">
      <c r="A466" s="705" t="s">
        <v>1521</v>
      </c>
      <c r="B466" s="706" t="s">
        <v>1522</v>
      </c>
      <c r="C466" s="609" t="s">
        <v>336</v>
      </c>
      <c r="D466" s="621"/>
      <c r="E466" s="611"/>
    </row>
    <row r="467" spans="1:5" ht="18">
      <c r="A467" s="705" t="s">
        <v>1523</v>
      </c>
      <c r="B467" s="706" t="s">
        <v>1524</v>
      </c>
      <c r="C467" s="609" t="s">
        <v>336</v>
      </c>
      <c r="D467" s="621"/>
      <c r="E467" s="611"/>
    </row>
    <row r="468" spans="1:5" ht="18">
      <c r="A468" s="705" t="s">
        <v>1525</v>
      </c>
      <c r="B468" s="706" t="s">
        <v>1526</v>
      </c>
      <c r="C468" s="609" t="s">
        <v>336</v>
      </c>
      <c r="D468" s="621"/>
      <c r="E468" s="611"/>
    </row>
    <row r="469" spans="1:5" ht="18">
      <c r="A469" s="705" t="s">
        <v>1527</v>
      </c>
      <c r="B469" s="706" t="s">
        <v>1528</v>
      </c>
      <c r="C469" s="609" t="s">
        <v>336</v>
      </c>
      <c r="D469" s="621"/>
      <c r="E469" s="611"/>
    </row>
    <row r="470" spans="1:5" ht="18">
      <c r="A470" s="705" t="s">
        <v>1529</v>
      </c>
      <c r="B470" s="706" t="s">
        <v>1530</v>
      </c>
      <c r="C470" s="609" t="s">
        <v>336</v>
      </c>
      <c r="D470" s="621"/>
      <c r="E470" s="611"/>
    </row>
    <row r="471" spans="1:5" ht="18.75" thickBot="1">
      <c r="A471" s="709" t="s">
        <v>1531</v>
      </c>
      <c r="B471" s="710" t="s">
        <v>1532</v>
      </c>
      <c r="C471" s="609" t="s">
        <v>336</v>
      </c>
      <c r="D471" s="621"/>
      <c r="E471" s="611"/>
    </row>
    <row r="472" spans="1:5" ht="18">
      <c r="A472" s="703" t="s">
        <v>1533</v>
      </c>
      <c r="B472" s="711" t="s">
        <v>1534</v>
      </c>
      <c r="C472" s="609" t="s">
        <v>336</v>
      </c>
      <c r="D472" s="621"/>
      <c r="E472" s="611"/>
    </row>
    <row r="473" spans="1:5" ht="18">
      <c r="A473" s="705" t="s">
        <v>1535</v>
      </c>
      <c r="B473" s="706" t="s">
        <v>1536</v>
      </c>
      <c r="C473" s="609" t="s">
        <v>336</v>
      </c>
      <c r="D473" s="621"/>
      <c r="E473" s="611"/>
    </row>
    <row r="474" spans="1:5" ht="18">
      <c r="A474" s="705" t="s">
        <v>1537</v>
      </c>
      <c r="B474" s="706" t="s">
        <v>1538</v>
      </c>
      <c r="C474" s="609" t="s">
        <v>336</v>
      </c>
      <c r="D474" s="621"/>
      <c r="E474" s="611"/>
    </row>
    <row r="475" spans="1:5" ht="18.75" thickBot="1">
      <c r="A475" s="709" t="s">
        <v>1539</v>
      </c>
      <c r="B475" s="710" t="s">
        <v>1540</v>
      </c>
      <c r="C475" s="609" t="s">
        <v>336</v>
      </c>
      <c r="D475" s="621"/>
      <c r="E475" s="611"/>
    </row>
    <row r="476" spans="1:5" ht="18">
      <c r="A476" s="703" t="s">
        <v>1541</v>
      </c>
      <c r="B476" s="704" t="s">
        <v>1542</v>
      </c>
      <c r="C476" s="609" t="s">
        <v>336</v>
      </c>
      <c r="D476" s="621"/>
      <c r="E476" s="611"/>
    </row>
    <row r="477" spans="1:5" ht="18">
      <c r="A477" s="705" t="s">
        <v>1543</v>
      </c>
      <c r="B477" s="706" t="s">
        <v>1544</v>
      </c>
      <c r="C477" s="609" t="s">
        <v>336</v>
      </c>
      <c r="D477" s="621"/>
      <c r="E477" s="611"/>
    </row>
    <row r="478" spans="1:5" ht="18">
      <c r="A478" s="705" t="s">
        <v>1545</v>
      </c>
      <c r="B478" s="707" t="s">
        <v>1546</v>
      </c>
      <c r="C478" s="609" t="s">
        <v>336</v>
      </c>
      <c r="D478" s="621"/>
      <c r="E478" s="611"/>
    </row>
    <row r="479" spans="1:5" ht="18">
      <c r="A479" s="705" t="s">
        <v>1547</v>
      </c>
      <c r="B479" s="706" t="s">
        <v>1548</v>
      </c>
      <c r="C479" s="609" t="s">
        <v>336</v>
      </c>
      <c r="D479" s="621"/>
      <c r="E479" s="611"/>
    </row>
    <row r="480" spans="1:5" ht="18">
      <c r="A480" s="705" t="s">
        <v>1549</v>
      </c>
      <c r="B480" s="706" t="s">
        <v>1550</v>
      </c>
      <c r="C480" s="609" t="s">
        <v>336</v>
      </c>
      <c r="D480" s="621"/>
      <c r="E480" s="611"/>
    </row>
    <row r="481" spans="1:5" ht="18">
      <c r="A481" s="705" t="s">
        <v>1551</v>
      </c>
      <c r="B481" s="706" t="s">
        <v>1552</v>
      </c>
      <c r="C481" s="609" t="s">
        <v>336</v>
      </c>
      <c r="D481" s="621"/>
      <c r="E481" s="611"/>
    </row>
    <row r="482" spans="1:5" ht="18">
      <c r="A482" s="705" t="s">
        <v>1553</v>
      </c>
      <c r="B482" s="706" t="s">
        <v>1554</v>
      </c>
      <c r="C482" s="609" t="s">
        <v>336</v>
      </c>
      <c r="D482" s="621"/>
      <c r="E482" s="611"/>
    </row>
    <row r="483" spans="1:5" ht="18.75" thickBot="1">
      <c r="A483" s="709" t="s">
        <v>1555</v>
      </c>
      <c r="B483" s="710" t="s">
        <v>1556</v>
      </c>
      <c r="C483" s="609" t="s">
        <v>336</v>
      </c>
      <c r="D483" s="621"/>
      <c r="E483" s="611"/>
    </row>
    <row r="484" spans="1:5" ht="18">
      <c r="A484" s="703" t="s">
        <v>1557</v>
      </c>
      <c r="B484" s="704" t="s">
        <v>1558</v>
      </c>
      <c r="C484" s="609" t="s">
        <v>336</v>
      </c>
      <c r="D484" s="621"/>
      <c r="E484" s="611"/>
    </row>
    <row r="485" spans="1:5" ht="18">
      <c r="A485" s="705" t="s">
        <v>1559</v>
      </c>
      <c r="B485" s="706" t="s">
        <v>1560</v>
      </c>
      <c r="C485" s="609" t="s">
        <v>336</v>
      </c>
      <c r="D485" s="621"/>
      <c r="E485" s="611"/>
    </row>
    <row r="486" spans="1:5" ht="18">
      <c r="A486" s="705" t="s">
        <v>1561</v>
      </c>
      <c r="B486" s="706" t="s">
        <v>1562</v>
      </c>
      <c r="C486" s="609" t="s">
        <v>336</v>
      </c>
      <c r="D486" s="621"/>
      <c r="E486" s="611"/>
    </row>
    <row r="487" spans="1:5" ht="18">
      <c r="A487" s="705" t="s">
        <v>1563</v>
      </c>
      <c r="B487" s="706" t="s">
        <v>1564</v>
      </c>
      <c r="C487" s="609" t="s">
        <v>336</v>
      </c>
      <c r="D487" s="621"/>
      <c r="E487" s="611"/>
    </row>
    <row r="488" spans="1:5" ht="18">
      <c r="A488" s="705" t="s">
        <v>1565</v>
      </c>
      <c r="B488" s="707" t="s">
        <v>1566</v>
      </c>
      <c r="C488" s="609" t="s">
        <v>336</v>
      </c>
      <c r="D488" s="621"/>
      <c r="E488" s="611"/>
    </row>
    <row r="489" spans="1:5" ht="18">
      <c r="A489" s="705" t="s">
        <v>1567</v>
      </c>
      <c r="B489" s="706" t="s">
        <v>1568</v>
      </c>
      <c r="C489" s="609" t="s">
        <v>336</v>
      </c>
      <c r="D489" s="621"/>
      <c r="E489" s="611"/>
    </row>
    <row r="490" spans="1:5" ht="18.75" thickBot="1">
      <c r="A490" s="709" t="s">
        <v>608</v>
      </c>
      <c r="B490" s="710" t="s">
        <v>609</v>
      </c>
      <c r="C490" s="609" t="s">
        <v>336</v>
      </c>
      <c r="D490" s="621"/>
      <c r="E490" s="611"/>
    </row>
    <row r="491" spans="1:5" ht="18">
      <c r="A491" s="703" t="s">
        <v>610</v>
      </c>
      <c r="B491" s="704" t="s">
        <v>611</v>
      </c>
      <c r="C491" s="609" t="s">
        <v>336</v>
      </c>
      <c r="D491" s="621"/>
      <c r="E491" s="611"/>
    </row>
    <row r="492" spans="1:5" ht="18">
      <c r="A492" s="705" t="s">
        <v>612</v>
      </c>
      <c r="B492" s="706" t="s">
        <v>613</v>
      </c>
      <c r="C492" s="609" t="s">
        <v>336</v>
      </c>
      <c r="D492" s="621"/>
      <c r="E492" s="611"/>
    </row>
    <row r="493" spans="1:5" ht="18">
      <c r="A493" s="705" t="s">
        <v>614</v>
      </c>
      <c r="B493" s="706" t="s">
        <v>615</v>
      </c>
      <c r="C493" s="609" t="s">
        <v>336</v>
      </c>
      <c r="D493" s="621"/>
      <c r="E493" s="611"/>
    </row>
    <row r="494" spans="1:5" ht="18">
      <c r="A494" s="705" t="s">
        <v>616</v>
      </c>
      <c r="B494" s="706" t="s">
        <v>617</v>
      </c>
      <c r="C494" s="609" t="s">
        <v>336</v>
      </c>
      <c r="D494" s="621"/>
      <c r="E494" s="611"/>
    </row>
    <row r="495" spans="1:5" ht="18">
      <c r="A495" s="705" t="s">
        <v>618</v>
      </c>
      <c r="B495" s="707" t="s">
        <v>619</v>
      </c>
      <c r="C495" s="609" t="s">
        <v>336</v>
      </c>
      <c r="D495" s="621"/>
      <c r="E495" s="611"/>
    </row>
    <row r="496" spans="1:5" ht="18">
      <c r="A496" s="705" t="s">
        <v>620</v>
      </c>
      <c r="B496" s="706" t="s">
        <v>621</v>
      </c>
      <c r="C496" s="609" t="s">
        <v>336</v>
      </c>
      <c r="D496" s="621"/>
      <c r="E496" s="611"/>
    </row>
    <row r="497" spans="1:5" ht="18">
      <c r="A497" s="705" t="s">
        <v>622</v>
      </c>
      <c r="B497" s="706" t="s">
        <v>623</v>
      </c>
      <c r="C497" s="609" t="s">
        <v>336</v>
      </c>
      <c r="D497" s="621"/>
      <c r="E497" s="611"/>
    </row>
    <row r="498" spans="1:5" ht="18">
      <c r="A498" s="705" t="s">
        <v>624</v>
      </c>
      <c r="B498" s="706" t="s">
        <v>625</v>
      </c>
      <c r="C498" s="609" t="s">
        <v>336</v>
      </c>
      <c r="D498" s="621"/>
      <c r="E498" s="611"/>
    </row>
    <row r="499" spans="1:5" ht="18.75" thickBot="1">
      <c r="A499" s="709" t="s">
        <v>626</v>
      </c>
      <c r="B499" s="710" t="s">
        <v>627</v>
      </c>
      <c r="C499" s="609" t="s">
        <v>336</v>
      </c>
      <c r="D499" s="621"/>
      <c r="E499" s="611"/>
    </row>
    <row r="500" spans="1:5" ht="18">
      <c r="A500" s="703" t="s">
        <v>628</v>
      </c>
      <c r="B500" s="704" t="s">
        <v>629</v>
      </c>
      <c r="C500" s="609" t="s">
        <v>336</v>
      </c>
      <c r="D500" s="621"/>
      <c r="E500" s="611"/>
    </row>
    <row r="501" spans="1:5" ht="18">
      <c r="A501" s="705" t="s">
        <v>630</v>
      </c>
      <c r="B501" s="706" t="s">
        <v>631</v>
      </c>
      <c r="C501" s="609" t="s">
        <v>336</v>
      </c>
      <c r="D501" s="621"/>
      <c r="E501" s="611"/>
    </row>
    <row r="502" spans="1:5" ht="18">
      <c r="A502" s="705" t="s">
        <v>632</v>
      </c>
      <c r="B502" s="707" t="s">
        <v>633</v>
      </c>
      <c r="C502" s="609" t="s">
        <v>336</v>
      </c>
      <c r="D502" s="621"/>
      <c r="E502" s="611"/>
    </row>
    <row r="503" spans="1:5" ht="18">
      <c r="A503" s="705" t="s">
        <v>634</v>
      </c>
      <c r="B503" s="706" t="s">
        <v>635</v>
      </c>
      <c r="C503" s="609" t="s">
        <v>336</v>
      </c>
      <c r="D503" s="621"/>
      <c r="E503" s="611"/>
    </row>
    <row r="504" spans="1:5" ht="18">
      <c r="A504" s="705" t="s">
        <v>636</v>
      </c>
      <c r="B504" s="706" t="s">
        <v>637</v>
      </c>
      <c r="C504" s="609" t="s">
        <v>336</v>
      </c>
      <c r="D504" s="621"/>
      <c r="E504" s="611"/>
    </row>
    <row r="505" spans="1:5" ht="18">
      <c r="A505" s="705" t="s">
        <v>638</v>
      </c>
      <c r="B505" s="706" t="s">
        <v>639</v>
      </c>
      <c r="C505" s="609" t="s">
        <v>336</v>
      </c>
      <c r="D505" s="621"/>
      <c r="E505" s="611"/>
    </row>
    <row r="506" spans="1:5" ht="18">
      <c r="A506" s="705" t="s">
        <v>640</v>
      </c>
      <c r="B506" s="706" t="s">
        <v>641</v>
      </c>
      <c r="C506" s="609" t="s">
        <v>336</v>
      </c>
      <c r="D506" s="621"/>
      <c r="E506" s="611"/>
    </row>
    <row r="507" spans="1:5" ht="18.75" thickBot="1">
      <c r="A507" s="709" t="s">
        <v>642</v>
      </c>
      <c r="B507" s="710" t="s">
        <v>643</v>
      </c>
      <c r="C507" s="609" t="s">
        <v>336</v>
      </c>
      <c r="D507" s="621"/>
      <c r="E507" s="611"/>
    </row>
    <row r="508" spans="1:5" ht="18">
      <c r="A508" s="703" t="s">
        <v>644</v>
      </c>
      <c r="B508" s="704" t="s">
        <v>645</v>
      </c>
      <c r="C508" s="609" t="s">
        <v>336</v>
      </c>
      <c r="D508" s="621"/>
      <c r="E508" s="611"/>
    </row>
    <row r="509" spans="1:5" ht="18">
      <c r="A509" s="705" t="s">
        <v>646</v>
      </c>
      <c r="B509" s="706" t="s">
        <v>647</v>
      </c>
      <c r="C509" s="609" t="s">
        <v>336</v>
      </c>
      <c r="D509" s="621"/>
      <c r="E509" s="611"/>
    </row>
    <row r="510" spans="1:5" ht="18">
      <c r="A510" s="705" t="s">
        <v>648</v>
      </c>
      <c r="B510" s="706" t="s">
        <v>649</v>
      </c>
      <c r="C510" s="609" t="s">
        <v>336</v>
      </c>
      <c r="D510" s="621"/>
      <c r="E510" s="611"/>
    </row>
    <row r="511" spans="1:5" ht="18">
      <c r="A511" s="705" t="s">
        <v>650</v>
      </c>
      <c r="B511" s="706" t="s">
        <v>651</v>
      </c>
      <c r="C511" s="609" t="s">
        <v>336</v>
      </c>
      <c r="D511" s="621"/>
      <c r="E511" s="611"/>
    </row>
    <row r="512" spans="1:5" ht="18">
      <c r="A512" s="705" t="s">
        <v>652</v>
      </c>
      <c r="B512" s="706" t="s">
        <v>653</v>
      </c>
      <c r="C512" s="609" t="s">
        <v>336</v>
      </c>
      <c r="D512" s="621"/>
      <c r="E512" s="611"/>
    </row>
    <row r="513" spans="1:5" ht="18">
      <c r="A513" s="705" t="s">
        <v>654</v>
      </c>
      <c r="B513" s="706" t="s">
        <v>655</v>
      </c>
      <c r="C513" s="609" t="s">
        <v>336</v>
      </c>
      <c r="D513" s="621"/>
      <c r="E513" s="611"/>
    </row>
    <row r="514" spans="1:5" ht="18">
      <c r="A514" s="705" t="s">
        <v>656</v>
      </c>
      <c r="B514" s="706" t="s">
        <v>657</v>
      </c>
      <c r="C514" s="609" t="s">
        <v>336</v>
      </c>
      <c r="D514" s="621"/>
      <c r="E514" s="611"/>
    </row>
    <row r="515" spans="1:5" ht="18">
      <c r="A515" s="705" t="s">
        <v>658</v>
      </c>
      <c r="B515" s="706" t="s">
        <v>659</v>
      </c>
      <c r="C515" s="609" t="s">
        <v>336</v>
      </c>
      <c r="D515" s="621"/>
      <c r="E515" s="611"/>
    </row>
    <row r="516" spans="1:5" ht="18">
      <c r="A516" s="705" t="s">
        <v>660</v>
      </c>
      <c r="B516" s="707" t="s">
        <v>661</v>
      </c>
      <c r="C516" s="609" t="s">
        <v>336</v>
      </c>
      <c r="D516" s="621"/>
      <c r="E516" s="611"/>
    </row>
    <row r="517" spans="1:5" ht="18">
      <c r="A517" s="705" t="s">
        <v>662</v>
      </c>
      <c r="B517" s="706" t="s">
        <v>663</v>
      </c>
      <c r="C517" s="609" t="s">
        <v>336</v>
      </c>
      <c r="D517" s="621"/>
      <c r="E517" s="611"/>
    </row>
    <row r="518" spans="1:5" ht="18.75" thickBot="1">
      <c r="A518" s="709" t="s">
        <v>664</v>
      </c>
      <c r="B518" s="710" t="s">
        <v>665</v>
      </c>
      <c r="C518" s="609" t="s">
        <v>336</v>
      </c>
      <c r="D518" s="621"/>
      <c r="E518" s="611"/>
    </row>
    <row r="519" spans="1:5" ht="18">
      <c r="A519" s="703" t="s">
        <v>666</v>
      </c>
      <c r="B519" s="704" t="s">
        <v>667</v>
      </c>
      <c r="C519" s="609" t="s">
        <v>336</v>
      </c>
      <c r="D519" s="621"/>
      <c r="E519" s="611"/>
    </row>
    <row r="520" spans="1:5" ht="18">
      <c r="A520" s="705" t="s">
        <v>668</v>
      </c>
      <c r="B520" s="706" t="s">
        <v>669</v>
      </c>
      <c r="C520" s="609" t="s">
        <v>336</v>
      </c>
      <c r="D520" s="621"/>
      <c r="E520" s="611"/>
    </row>
    <row r="521" spans="1:5" ht="18">
      <c r="A521" s="705" t="s">
        <v>670</v>
      </c>
      <c r="B521" s="706" t="s">
        <v>671</v>
      </c>
      <c r="C521" s="609" t="s">
        <v>336</v>
      </c>
      <c r="D521" s="621"/>
      <c r="E521" s="611"/>
    </row>
    <row r="522" spans="1:5" ht="18">
      <c r="A522" s="705" t="s">
        <v>672</v>
      </c>
      <c r="B522" s="706" t="s">
        <v>673</v>
      </c>
      <c r="C522" s="609" t="s">
        <v>336</v>
      </c>
      <c r="D522" s="621"/>
      <c r="E522" s="611"/>
    </row>
    <row r="523" spans="1:5" ht="18">
      <c r="A523" s="705" t="s">
        <v>674</v>
      </c>
      <c r="B523" s="706" t="s">
        <v>675</v>
      </c>
      <c r="C523" s="609" t="s">
        <v>336</v>
      </c>
      <c r="D523" s="621"/>
      <c r="E523" s="611"/>
    </row>
    <row r="524" spans="1:5" ht="18">
      <c r="A524" s="705" t="s">
        <v>676</v>
      </c>
      <c r="B524" s="707" t="s">
        <v>677</v>
      </c>
      <c r="C524" s="609" t="s">
        <v>336</v>
      </c>
      <c r="D524" s="621"/>
      <c r="E524" s="611"/>
    </row>
    <row r="525" spans="1:5" ht="18">
      <c r="A525" s="705" t="s">
        <v>678</v>
      </c>
      <c r="B525" s="706" t="s">
        <v>679</v>
      </c>
      <c r="C525" s="609" t="s">
        <v>336</v>
      </c>
      <c r="D525" s="621"/>
      <c r="E525" s="611"/>
    </row>
    <row r="526" spans="1:5" ht="18">
      <c r="A526" s="705" t="s">
        <v>680</v>
      </c>
      <c r="B526" s="706" t="s">
        <v>681</v>
      </c>
      <c r="C526" s="609" t="s">
        <v>336</v>
      </c>
      <c r="D526" s="621"/>
      <c r="E526" s="611"/>
    </row>
    <row r="527" spans="1:5" ht="18">
      <c r="A527" s="705" t="s">
        <v>682</v>
      </c>
      <c r="B527" s="706" t="s">
        <v>683</v>
      </c>
      <c r="C527" s="609" t="s">
        <v>336</v>
      </c>
      <c r="D527" s="621"/>
      <c r="E527" s="611"/>
    </row>
    <row r="528" spans="1:5" ht="18">
      <c r="A528" s="705" t="s">
        <v>684</v>
      </c>
      <c r="B528" s="706" t="s">
        <v>685</v>
      </c>
      <c r="C528" s="609" t="s">
        <v>336</v>
      </c>
      <c r="D528" s="621"/>
      <c r="E528" s="611"/>
    </row>
    <row r="529" spans="1:5" ht="18.75" thickBot="1">
      <c r="A529" s="709" t="s">
        <v>686</v>
      </c>
      <c r="B529" s="710" t="s">
        <v>687</v>
      </c>
      <c r="C529" s="609" t="s">
        <v>336</v>
      </c>
      <c r="D529" s="621"/>
      <c r="E529" s="611"/>
    </row>
    <row r="530" spans="1:5" ht="18">
      <c r="A530" s="703" t="s">
        <v>688</v>
      </c>
      <c r="B530" s="704" t="s">
        <v>689</v>
      </c>
      <c r="C530" s="609" t="s">
        <v>336</v>
      </c>
      <c r="D530" s="621"/>
      <c r="E530" s="611"/>
    </row>
    <row r="531" spans="1:5" ht="18">
      <c r="A531" s="705" t="s">
        <v>690</v>
      </c>
      <c r="B531" s="706" t="s">
        <v>691</v>
      </c>
      <c r="C531" s="609" t="s">
        <v>336</v>
      </c>
      <c r="D531" s="621"/>
      <c r="E531" s="611"/>
    </row>
    <row r="532" spans="1:5" ht="18">
      <c r="A532" s="705" t="s">
        <v>692</v>
      </c>
      <c r="B532" s="706" t="s">
        <v>693</v>
      </c>
      <c r="C532" s="609" t="s">
        <v>336</v>
      </c>
      <c r="D532" s="621"/>
      <c r="E532" s="611"/>
    </row>
    <row r="533" spans="1:5" ht="18">
      <c r="A533" s="705" t="s">
        <v>694</v>
      </c>
      <c r="B533" s="707" t="s">
        <v>695</v>
      </c>
      <c r="C533" s="609" t="s">
        <v>336</v>
      </c>
      <c r="D533" s="621"/>
      <c r="E533" s="611"/>
    </row>
    <row r="534" spans="1:5" ht="18">
      <c r="A534" s="705" t="s">
        <v>696</v>
      </c>
      <c r="B534" s="706" t="s">
        <v>697</v>
      </c>
      <c r="C534" s="609" t="s">
        <v>336</v>
      </c>
      <c r="D534" s="621"/>
      <c r="E534" s="611"/>
    </row>
    <row r="535" spans="1:5" ht="18.75" thickBot="1">
      <c r="A535" s="709" t="s">
        <v>698</v>
      </c>
      <c r="B535" s="710" t="s">
        <v>699</v>
      </c>
      <c r="C535" s="609" t="s">
        <v>336</v>
      </c>
      <c r="D535" s="621"/>
      <c r="E535" s="611"/>
    </row>
    <row r="536" spans="1:5" ht="18">
      <c r="A536" s="712" t="s">
        <v>700</v>
      </c>
      <c r="B536" s="713" t="s">
        <v>701</v>
      </c>
      <c r="C536" s="609" t="s">
        <v>336</v>
      </c>
      <c r="D536" s="621"/>
      <c r="E536" s="611"/>
    </row>
    <row r="537" spans="1:5" ht="18">
      <c r="A537" s="705" t="s">
        <v>702</v>
      </c>
      <c r="B537" s="706" t="s">
        <v>703</v>
      </c>
      <c r="C537" s="609" t="s">
        <v>336</v>
      </c>
      <c r="D537" s="621"/>
      <c r="E537" s="611"/>
    </row>
    <row r="538" spans="1:5" ht="18">
      <c r="A538" s="705" t="s">
        <v>704</v>
      </c>
      <c r="B538" s="706" t="s">
        <v>705</v>
      </c>
      <c r="C538" s="609" t="s">
        <v>336</v>
      </c>
      <c r="D538" s="621"/>
      <c r="E538" s="611"/>
    </row>
    <row r="539" spans="1:5" ht="18">
      <c r="A539" s="705" t="s">
        <v>706</v>
      </c>
      <c r="B539" s="706" t="s">
        <v>707</v>
      </c>
      <c r="C539" s="609" t="s">
        <v>336</v>
      </c>
      <c r="D539" s="621"/>
      <c r="E539" s="611"/>
    </row>
    <row r="540" spans="1:5" ht="18">
      <c r="A540" s="705" t="s">
        <v>708</v>
      </c>
      <c r="B540" s="706" t="s">
        <v>709</v>
      </c>
      <c r="C540" s="609" t="s">
        <v>336</v>
      </c>
      <c r="D540" s="621"/>
      <c r="E540" s="611"/>
    </row>
    <row r="541" spans="1:5" ht="18">
      <c r="A541" s="705" t="s">
        <v>710</v>
      </c>
      <c r="B541" s="706" t="s">
        <v>711</v>
      </c>
      <c r="C541" s="609" t="s">
        <v>336</v>
      </c>
      <c r="D541" s="621"/>
      <c r="E541" s="611"/>
    </row>
    <row r="542" spans="1:5" ht="18">
      <c r="A542" s="705" t="s">
        <v>712</v>
      </c>
      <c r="B542" s="706" t="s">
        <v>713</v>
      </c>
      <c r="C542" s="609" t="s">
        <v>336</v>
      </c>
      <c r="D542" s="621"/>
      <c r="E542" s="611"/>
    </row>
    <row r="543" spans="1:5" ht="18">
      <c r="A543" s="705" t="s">
        <v>714</v>
      </c>
      <c r="B543" s="707" t="s">
        <v>715</v>
      </c>
      <c r="C543" s="609" t="s">
        <v>336</v>
      </c>
      <c r="D543" s="621"/>
      <c r="E543" s="611"/>
    </row>
    <row r="544" spans="1:5" ht="18">
      <c r="A544" s="705" t="s">
        <v>716</v>
      </c>
      <c r="B544" s="706" t="s">
        <v>717</v>
      </c>
      <c r="C544" s="609" t="s">
        <v>336</v>
      </c>
      <c r="D544" s="621"/>
      <c r="E544" s="611"/>
    </row>
    <row r="545" spans="1:5" ht="18">
      <c r="A545" s="705" t="s">
        <v>718</v>
      </c>
      <c r="B545" s="706" t="s">
        <v>719</v>
      </c>
      <c r="C545" s="609" t="s">
        <v>336</v>
      </c>
      <c r="D545" s="621"/>
      <c r="E545" s="611"/>
    </row>
    <row r="546" spans="1:5" ht="18.75" thickBot="1">
      <c r="A546" s="714" t="s">
        <v>720</v>
      </c>
      <c r="B546" s="710" t="s">
        <v>721</v>
      </c>
      <c r="C546" s="609" t="s">
        <v>336</v>
      </c>
      <c r="D546" s="622"/>
      <c r="E546" s="611"/>
    </row>
    <row r="547" spans="1:5" ht="18">
      <c r="A547" s="712" t="s">
        <v>722</v>
      </c>
      <c r="B547" s="713" t="s">
        <v>723</v>
      </c>
      <c r="C547" s="609" t="s">
        <v>336</v>
      </c>
      <c r="D547" s="621"/>
      <c r="E547" s="611"/>
    </row>
    <row r="548" spans="1:5" ht="18">
      <c r="A548" s="705" t="s">
        <v>724</v>
      </c>
      <c r="B548" s="706" t="s">
        <v>725</v>
      </c>
      <c r="C548" s="609" t="s">
        <v>336</v>
      </c>
      <c r="D548" s="621"/>
      <c r="E548" s="611"/>
    </row>
    <row r="549" spans="1:5" ht="18">
      <c r="A549" s="705" t="s">
        <v>726</v>
      </c>
      <c r="B549" s="706" t="s">
        <v>727</v>
      </c>
      <c r="C549" s="609" t="s">
        <v>336</v>
      </c>
      <c r="D549" s="621"/>
      <c r="E549" s="611"/>
    </row>
    <row r="550" spans="1:5" ht="18">
      <c r="A550" s="705" t="s">
        <v>728</v>
      </c>
      <c r="B550" s="706" t="s">
        <v>729</v>
      </c>
      <c r="C550" s="609" t="s">
        <v>336</v>
      </c>
      <c r="D550" s="621"/>
      <c r="E550" s="611"/>
    </row>
    <row r="551" spans="1:5" ht="18">
      <c r="A551" s="705" t="s">
        <v>730</v>
      </c>
      <c r="B551" s="706" t="s">
        <v>731</v>
      </c>
      <c r="C551" s="609" t="s">
        <v>336</v>
      </c>
      <c r="D551" s="621"/>
      <c r="E551" s="611"/>
    </row>
    <row r="552" spans="1:5" ht="18">
      <c r="A552" s="705" t="s">
        <v>732</v>
      </c>
      <c r="B552" s="706" t="s">
        <v>733</v>
      </c>
      <c r="C552" s="609" t="s">
        <v>336</v>
      </c>
      <c r="D552" s="621"/>
      <c r="E552" s="611"/>
    </row>
    <row r="553" spans="1:5" ht="18">
      <c r="A553" s="705" t="s">
        <v>734</v>
      </c>
      <c r="B553" s="706" t="s">
        <v>735</v>
      </c>
      <c r="C553" s="609" t="s">
        <v>336</v>
      </c>
      <c r="D553" s="621"/>
      <c r="E553" s="611"/>
    </row>
    <row r="554" spans="1:5" ht="18">
      <c r="A554" s="705" t="s">
        <v>736</v>
      </c>
      <c r="B554" s="706" t="s">
        <v>737</v>
      </c>
      <c r="C554" s="609" t="s">
        <v>336</v>
      </c>
      <c r="D554" s="621"/>
      <c r="E554" s="611"/>
    </row>
    <row r="555" spans="1:5" ht="18">
      <c r="A555" s="705" t="s">
        <v>738</v>
      </c>
      <c r="B555" s="707" t="s">
        <v>739</v>
      </c>
      <c r="C555" s="609" t="s">
        <v>336</v>
      </c>
      <c r="D555" s="621"/>
      <c r="E555" s="611"/>
    </row>
    <row r="556" spans="1:5" ht="18">
      <c r="A556" s="705" t="s">
        <v>740</v>
      </c>
      <c r="B556" s="706" t="s">
        <v>741</v>
      </c>
      <c r="C556" s="609" t="s">
        <v>336</v>
      </c>
      <c r="D556" s="621"/>
      <c r="E556" s="611"/>
    </row>
    <row r="557" spans="1:5" ht="18">
      <c r="A557" s="705" t="s">
        <v>742</v>
      </c>
      <c r="B557" s="706" t="s">
        <v>743</v>
      </c>
      <c r="C557" s="609" t="s">
        <v>336</v>
      </c>
      <c r="D557" s="621"/>
      <c r="E557" s="611"/>
    </row>
    <row r="558" spans="1:5" ht="18">
      <c r="A558" s="705" t="s">
        <v>744</v>
      </c>
      <c r="B558" s="706" t="s">
        <v>745</v>
      </c>
      <c r="C558" s="609" t="s">
        <v>336</v>
      </c>
      <c r="D558" s="621"/>
      <c r="E558" s="611"/>
    </row>
    <row r="559" spans="1:5" ht="18">
      <c r="A559" s="705" t="s">
        <v>746</v>
      </c>
      <c r="B559" s="706" t="s">
        <v>747</v>
      </c>
      <c r="C559" s="609" t="s">
        <v>336</v>
      </c>
      <c r="D559" s="621"/>
      <c r="E559" s="611"/>
    </row>
    <row r="560" spans="1:5" ht="18">
      <c r="A560" s="705" t="s">
        <v>748</v>
      </c>
      <c r="B560" s="706" t="s">
        <v>749</v>
      </c>
      <c r="C560" s="609" t="s">
        <v>336</v>
      </c>
      <c r="D560" s="621"/>
      <c r="E560" s="611"/>
    </row>
    <row r="561" spans="1:5" ht="18">
      <c r="A561" s="705" t="s">
        <v>750</v>
      </c>
      <c r="B561" s="706" t="s">
        <v>751</v>
      </c>
      <c r="C561" s="609" t="s">
        <v>336</v>
      </c>
      <c r="D561" s="621"/>
      <c r="E561" s="611"/>
    </row>
    <row r="562" spans="1:5" ht="18">
      <c r="A562" s="705" t="s">
        <v>752</v>
      </c>
      <c r="B562" s="706" t="s">
        <v>753</v>
      </c>
      <c r="C562" s="609" t="s">
        <v>336</v>
      </c>
      <c r="D562" s="621"/>
      <c r="E562" s="611"/>
    </row>
    <row r="563" spans="1:5" ht="18.75">
      <c r="A563" s="705" t="s">
        <v>754</v>
      </c>
      <c r="B563" s="706" t="s">
        <v>755</v>
      </c>
      <c r="C563" s="609" t="s">
        <v>336</v>
      </c>
      <c r="D563" s="621"/>
      <c r="E563" s="611"/>
    </row>
    <row r="564" spans="1:5" ht="19.5" thickBot="1">
      <c r="A564" s="709" t="s">
        <v>756</v>
      </c>
      <c r="B564" s="715" t="s">
        <v>757</v>
      </c>
      <c r="C564" s="609" t="s">
        <v>336</v>
      </c>
      <c r="D564" s="623"/>
      <c r="E564" s="611"/>
    </row>
    <row r="565" spans="1:5" ht="18.75">
      <c r="A565" s="703" t="s">
        <v>758</v>
      </c>
      <c r="B565" s="704" t="s">
        <v>759</v>
      </c>
      <c r="C565" s="609" t="s">
        <v>336</v>
      </c>
      <c r="D565" s="621"/>
      <c r="E565" s="611"/>
    </row>
    <row r="566" spans="1:5" ht="18.75">
      <c r="A566" s="705" t="s">
        <v>760</v>
      </c>
      <c r="B566" s="706" t="s">
        <v>761</v>
      </c>
      <c r="C566" s="609" t="s">
        <v>336</v>
      </c>
      <c r="D566" s="621"/>
      <c r="E566" s="611"/>
    </row>
    <row r="567" spans="1:5" ht="18.75">
      <c r="A567" s="705" t="s">
        <v>762</v>
      </c>
      <c r="B567" s="706" t="s">
        <v>763</v>
      </c>
      <c r="C567" s="609" t="s">
        <v>336</v>
      </c>
      <c r="D567" s="621"/>
      <c r="E567" s="611"/>
    </row>
    <row r="568" spans="1:5" ht="18.75">
      <c r="A568" s="705" t="s">
        <v>764</v>
      </c>
      <c r="B568" s="706" t="s">
        <v>765</v>
      </c>
      <c r="C568" s="609" t="s">
        <v>336</v>
      </c>
      <c r="D568" s="621"/>
      <c r="E568" s="611"/>
    </row>
    <row r="569" spans="1:5" ht="19.5">
      <c r="A569" s="705" t="s">
        <v>766</v>
      </c>
      <c r="B569" s="707" t="s">
        <v>767</v>
      </c>
      <c r="C569" s="609" t="s">
        <v>336</v>
      </c>
      <c r="D569" s="621"/>
      <c r="E569" s="611"/>
    </row>
    <row r="570" spans="1:5" ht="18.75">
      <c r="A570" s="705" t="s">
        <v>768</v>
      </c>
      <c r="B570" s="706" t="s">
        <v>769</v>
      </c>
      <c r="C570" s="609" t="s">
        <v>336</v>
      </c>
      <c r="D570" s="621"/>
      <c r="E570" s="611"/>
    </row>
    <row r="571" spans="1:5" ht="19.5" thickBot="1">
      <c r="A571" s="709" t="s">
        <v>770</v>
      </c>
      <c r="B571" s="710" t="s">
        <v>771</v>
      </c>
      <c r="C571" s="609" t="s">
        <v>336</v>
      </c>
      <c r="D571" s="621"/>
      <c r="E571" s="611"/>
    </row>
    <row r="572" spans="1:5" ht="18.75">
      <c r="A572" s="703" t="s">
        <v>772</v>
      </c>
      <c r="B572" s="704" t="s">
        <v>773</v>
      </c>
      <c r="C572" s="609" t="s">
        <v>336</v>
      </c>
      <c r="D572" s="621"/>
      <c r="E572" s="611"/>
    </row>
    <row r="573" spans="1:5" ht="18.75">
      <c r="A573" s="705" t="s">
        <v>774</v>
      </c>
      <c r="B573" s="706" t="s">
        <v>1454</v>
      </c>
      <c r="C573" s="609" t="s">
        <v>336</v>
      </c>
      <c r="D573" s="621"/>
      <c r="E573" s="611"/>
    </row>
    <row r="574" spans="1:5" ht="18.75">
      <c r="A574" s="705" t="s">
        <v>775</v>
      </c>
      <c r="B574" s="706" t="s">
        <v>776</v>
      </c>
      <c r="C574" s="609" t="s">
        <v>336</v>
      </c>
      <c r="D574" s="621"/>
      <c r="E574" s="611"/>
    </row>
    <row r="575" spans="1:5" ht="18.75">
      <c r="A575" s="705" t="s">
        <v>777</v>
      </c>
      <c r="B575" s="706" t="s">
        <v>778</v>
      </c>
      <c r="C575" s="609" t="s">
        <v>336</v>
      </c>
      <c r="D575" s="621"/>
      <c r="E575" s="611"/>
    </row>
    <row r="576" spans="1:5" ht="18.75">
      <c r="A576" s="705" t="s">
        <v>779</v>
      </c>
      <c r="B576" s="706" t="s">
        <v>780</v>
      </c>
      <c r="C576" s="609" t="s">
        <v>336</v>
      </c>
      <c r="D576" s="621"/>
      <c r="E576" s="611"/>
    </row>
    <row r="577" spans="1:5" ht="19.5">
      <c r="A577" s="705" t="s">
        <v>781</v>
      </c>
      <c r="B577" s="707" t="s">
        <v>782</v>
      </c>
      <c r="C577" s="609" t="s">
        <v>336</v>
      </c>
      <c r="D577" s="621"/>
      <c r="E577" s="611"/>
    </row>
    <row r="578" spans="1:5" ht="18.75">
      <c r="A578" s="705" t="s">
        <v>783</v>
      </c>
      <c r="B578" s="706" t="s">
        <v>784</v>
      </c>
      <c r="C578" s="609" t="s">
        <v>336</v>
      </c>
      <c r="D578" s="621"/>
      <c r="E578" s="611"/>
    </row>
    <row r="579" spans="1:5" ht="19.5" thickBot="1">
      <c r="A579" s="709" t="s">
        <v>785</v>
      </c>
      <c r="B579" s="710" t="s">
        <v>786</v>
      </c>
      <c r="C579" s="609" t="s">
        <v>336</v>
      </c>
      <c r="D579" s="621"/>
      <c r="E579" s="611"/>
    </row>
    <row r="580" spans="1:5" ht="18.75">
      <c r="A580" s="703" t="s">
        <v>787</v>
      </c>
      <c r="B580" s="704" t="s">
        <v>788</v>
      </c>
      <c r="C580" s="609" t="s">
        <v>336</v>
      </c>
      <c r="D580" s="621"/>
      <c r="E580" s="611"/>
    </row>
    <row r="581" spans="1:5" ht="18.75">
      <c r="A581" s="705" t="s">
        <v>789</v>
      </c>
      <c r="B581" s="706" t="s">
        <v>790</v>
      </c>
      <c r="C581" s="609" t="s">
        <v>336</v>
      </c>
      <c r="D581" s="621"/>
      <c r="E581" s="611"/>
    </row>
    <row r="582" spans="1:5" ht="18.75">
      <c r="A582" s="705" t="s">
        <v>791</v>
      </c>
      <c r="B582" s="706" t="s">
        <v>792</v>
      </c>
      <c r="C582" s="609" t="s">
        <v>336</v>
      </c>
      <c r="D582" s="621"/>
      <c r="E582" s="611"/>
    </row>
    <row r="583" spans="1:5" ht="18.75">
      <c r="A583" s="705" t="s">
        <v>793</v>
      </c>
      <c r="B583" s="706" t="s">
        <v>794</v>
      </c>
      <c r="C583" s="609" t="s">
        <v>336</v>
      </c>
      <c r="D583" s="621"/>
      <c r="E583" s="611"/>
    </row>
    <row r="584" spans="1:5" ht="19.5">
      <c r="A584" s="705" t="s">
        <v>795</v>
      </c>
      <c r="B584" s="707" t="s">
        <v>796</v>
      </c>
      <c r="C584" s="609" t="s">
        <v>336</v>
      </c>
      <c r="D584" s="621"/>
      <c r="E584" s="611"/>
    </row>
    <row r="585" spans="1:5" ht="18.75">
      <c r="A585" s="705" t="s">
        <v>797</v>
      </c>
      <c r="B585" s="706" t="s">
        <v>798</v>
      </c>
      <c r="C585" s="609" t="s">
        <v>336</v>
      </c>
      <c r="D585" s="621"/>
      <c r="E585" s="611"/>
    </row>
    <row r="586" spans="1:5" ht="19.5" thickBot="1">
      <c r="A586" s="709" t="s">
        <v>799</v>
      </c>
      <c r="B586" s="710" t="s">
        <v>800</v>
      </c>
      <c r="C586" s="609" t="s">
        <v>336</v>
      </c>
      <c r="D586" s="621"/>
      <c r="E586" s="611"/>
    </row>
    <row r="587" spans="1:5" ht="18.75">
      <c r="A587" s="703" t="s">
        <v>801</v>
      </c>
      <c r="B587" s="704" t="s">
        <v>802</v>
      </c>
      <c r="C587" s="609" t="s">
        <v>336</v>
      </c>
      <c r="D587" s="621"/>
      <c r="E587" s="611"/>
    </row>
    <row r="588" spans="1:5" ht="18.75">
      <c r="A588" s="705" t="s">
        <v>803</v>
      </c>
      <c r="B588" s="706" t="s">
        <v>804</v>
      </c>
      <c r="C588" s="609" t="s">
        <v>336</v>
      </c>
      <c r="D588" s="621"/>
      <c r="E588" s="611"/>
    </row>
    <row r="589" spans="1:5" ht="19.5">
      <c r="A589" s="705" t="s">
        <v>805</v>
      </c>
      <c r="B589" s="707" t="s">
        <v>806</v>
      </c>
      <c r="C589" s="609" t="s">
        <v>336</v>
      </c>
      <c r="D589" s="621"/>
      <c r="E589" s="611"/>
    </row>
    <row r="590" spans="1:5" ht="19.5" thickBot="1">
      <c r="A590" s="709" t="s">
        <v>807</v>
      </c>
      <c r="B590" s="710" t="s">
        <v>808</v>
      </c>
      <c r="C590" s="609" t="s">
        <v>336</v>
      </c>
      <c r="D590" s="621"/>
      <c r="E590" s="611"/>
    </row>
    <row r="591" spans="1:5" ht="18.75">
      <c r="A591" s="703" t="s">
        <v>809</v>
      </c>
      <c r="B591" s="704" t="s">
        <v>810</v>
      </c>
      <c r="C591" s="609" t="s">
        <v>336</v>
      </c>
      <c r="D591" s="621"/>
      <c r="E591" s="611"/>
    </row>
    <row r="592" spans="1:5" ht="18.75">
      <c r="A592" s="705" t="s">
        <v>811</v>
      </c>
      <c r="B592" s="706" t="s">
        <v>812</v>
      </c>
      <c r="C592" s="609" t="s">
        <v>336</v>
      </c>
      <c r="D592" s="621"/>
      <c r="E592" s="611"/>
    </row>
    <row r="593" spans="1:5" ht="18.75">
      <c r="A593" s="705" t="s">
        <v>813</v>
      </c>
      <c r="B593" s="706" t="s">
        <v>814</v>
      </c>
      <c r="C593" s="609" t="s">
        <v>336</v>
      </c>
      <c r="D593" s="621"/>
      <c r="E593" s="611"/>
    </row>
    <row r="594" spans="1:5" ht="18.75">
      <c r="A594" s="705" t="s">
        <v>815</v>
      </c>
      <c r="B594" s="706" t="s">
        <v>816</v>
      </c>
      <c r="C594" s="609" t="s">
        <v>336</v>
      </c>
      <c r="D594" s="621"/>
      <c r="E594" s="611"/>
    </row>
    <row r="595" spans="1:5" ht="18.75">
      <c r="A595" s="705" t="s">
        <v>817</v>
      </c>
      <c r="B595" s="706" t="s">
        <v>818</v>
      </c>
      <c r="C595" s="609" t="s">
        <v>336</v>
      </c>
      <c r="D595" s="621"/>
      <c r="E595" s="611"/>
    </row>
    <row r="596" spans="1:5" ht="18.75">
      <c r="A596" s="705" t="s">
        <v>819</v>
      </c>
      <c r="B596" s="706" t="s">
        <v>820</v>
      </c>
      <c r="C596" s="609" t="s">
        <v>336</v>
      </c>
      <c r="D596" s="621"/>
      <c r="E596" s="611"/>
    </row>
    <row r="597" spans="1:5" ht="18.75">
      <c r="A597" s="705" t="s">
        <v>821</v>
      </c>
      <c r="B597" s="706" t="s">
        <v>822</v>
      </c>
      <c r="C597" s="609" t="s">
        <v>336</v>
      </c>
      <c r="D597" s="621"/>
      <c r="E597" s="611"/>
    </row>
    <row r="598" spans="1:5" ht="18.75">
      <c r="A598" s="705" t="s">
        <v>823</v>
      </c>
      <c r="B598" s="706" t="s">
        <v>824</v>
      </c>
      <c r="C598" s="609" t="s">
        <v>336</v>
      </c>
      <c r="D598" s="621"/>
      <c r="E598" s="611"/>
    </row>
    <row r="599" spans="1:5" ht="19.5">
      <c r="A599" s="705" t="s">
        <v>825</v>
      </c>
      <c r="B599" s="707" t="s">
        <v>826</v>
      </c>
      <c r="C599" s="609" t="s">
        <v>336</v>
      </c>
      <c r="D599" s="621"/>
      <c r="E599" s="611"/>
    </row>
    <row r="600" spans="1:5" ht="19.5" thickBot="1">
      <c r="A600" s="709" t="s">
        <v>827</v>
      </c>
      <c r="B600" s="710" t="s">
        <v>828</v>
      </c>
      <c r="C600" s="609" t="s">
        <v>336</v>
      </c>
      <c r="D600" s="621"/>
      <c r="E600" s="611"/>
    </row>
    <row r="601" spans="1:5" ht="18.75">
      <c r="A601" s="703" t="s">
        <v>829</v>
      </c>
      <c r="B601" s="704" t="s">
        <v>830</v>
      </c>
      <c r="C601" s="609" t="s">
        <v>336</v>
      </c>
      <c r="D601" s="621"/>
      <c r="E601" s="611"/>
    </row>
    <row r="602" spans="1:5" ht="18.75">
      <c r="A602" s="705" t="s">
        <v>831</v>
      </c>
      <c r="B602" s="706" t="s">
        <v>832</v>
      </c>
      <c r="C602" s="609" t="s">
        <v>336</v>
      </c>
      <c r="D602" s="621"/>
      <c r="E602" s="611"/>
    </row>
    <row r="603" spans="1:5" ht="18.75">
      <c r="A603" s="705" t="s">
        <v>833</v>
      </c>
      <c r="B603" s="706" t="s">
        <v>834</v>
      </c>
      <c r="C603" s="609" t="s">
        <v>336</v>
      </c>
      <c r="D603" s="621"/>
      <c r="E603" s="611"/>
    </row>
    <row r="604" spans="1:5" ht="18.75">
      <c r="A604" s="705" t="s">
        <v>835</v>
      </c>
      <c r="B604" s="706" t="s">
        <v>836</v>
      </c>
      <c r="C604" s="609" t="s">
        <v>336</v>
      </c>
      <c r="D604" s="621"/>
      <c r="E604" s="611"/>
    </row>
    <row r="605" spans="1:5" ht="18.75">
      <c r="A605" s="705" t="s">
        <v>837</v>
      </c>
      <c r="B605" s="706" t="s">
        <v>838</v>
      </c>
      <c r="C605" s="609" t="s">
        <v>336</v>
      </c>
      <c r="D605" s="621"/>
      <c r="E605" s="611"/>
    </row>
    <row r="606" spans="1:5" ht="18.75">
      <c r="A606" s="705" t="s">
        <v>839</v>
      </c>
      <c r="B606" s="706" t="s">
        <v>840</v>
      </c>
      <c r="C606" s="609" t="s">
        <v>336</v>
      </c>
      <c r="D606" s="621"/>
      <c r="E606" s="611"/>
    </row>
    <row r="607" spans="1:5" ht="18.75">
      <c r="A607" s="705" t="s">
        <v>841</v>
      </c>
      <c r="B607" s="706" t="s">
        <v>842</v>
      </c>
      <c r="C607" s="609" t="s">
        <v>336</v>
      </c>
      <c r="D607" s="621"/>
      <c r="E607" s="611"/>
    </row>
    <row r="608" spans="1:5" ht="18.75">
      <c r="A608" s="705" t="s">
        <v>843</v>
      </c>
      <c r="B608" s="706" t="s">
        <v>844</v>
      </c>
      <c r="C608" s="609" t="s">
        <v>336</v>
      </c>
      <c r="D608" s="621"/>
      <c r="E608" s="611"/>
    </row>
    <row r="609" spans="1:5" ht="18.75">
      <c r="A609" s="705" t="s">
        <v>845</v>
      </c>
      <c r="B609" s="706" t="s">
        <v>1715</v>
      </c>
      <c r="C609" s="609" t="s">
        <v>336</v>
      </c>
      <c r="D609" s="621"/>
      <c r="E609" s="611"/>
    </row>
    <row r="610" spans="1:5" ht="18.75">
      <c r="A610" s="705" t="s">
        <v>1716</v>
      </c>
      <c r="B610" s="706" t="s">
        <v>1717</v>
      </c>
      <c r="C610" s="609" t="s">
        <v>336</v>
      </c>
      <c r="D610" s="621"/>
      <c r="E610" s="611"/>
    </row>
    <row r="611" spans="1:5" ht="18.75">
      <c r="A611" s="705" t="s">
        <v>1718</v>
      </c>
      <c r="B611" s="706" t="s">
        <v>1719</v>
      </c>
      <c r="C611" s="609" t="s">
        <v>336</v>
      </c>
      <c r="D611" s="621"/>
      <c r="E611" s="611"/>
    </row>
    <row r="612" spans="1:5" ht="18.75">
      <c r="A612" s="705" t="s">
        <v>1720</v>
      </c>
      <c r="B612" s="706" t="s">
        <v>1721</v>
      </c>
      <c r="C612" s="609" t="s">
        <v>336</v>
      </c>
      <c r="D612" s="621"/>
      <c r="E612" s="611"/>
    </row>
    <row r="613" spans="1:5" ht="18.75">
      <c r="A613" s="705" t="s">
        <v>1722</v>
      </c>
      <c r="B613" s="706" t="s">
        <v>1723</v>
      </c>
      <c r="C613" s="609" t="s">
        <v>336</v>
      </c>
      <c r="D613" s="621"/>
      <c r="E613" s="611"/>
    </row>
    <row r="614" spans="1:5" ht="18.75">
      <c r="A614" s="705" t="s">
        <v>1724</v>
      </c>
      <c r="B614" s="706" t="s">
        <v>1725</v>
      </c>
      <c r="C614" s="609" t="s">
        <v>336</v>
      </c>
      <c r="D614" s="621"/>
      <c r="E614" s="611"/>
    </row>
    <row r="615" spans="1:5" ht="18.75">
      <c r="A615" s="705" t="s">
        <v>1726</v>
      </c>
      <c r="B615" s="706" t="s">
        <v>1727</v>
      </c>
      <c r="C615" s="609" t="s">
        <v>336</v>
      </c>
      <c r="D615" s="621"/>
      <c r="E615" s="611"/>
    </row>
    <row r="616" spans="1:5" ht="18.75">
      <c r="A616" s="705" t="s">
        <v>1728</v>
      </c>
      <c r="B616" s="706" t="s">
        <v>1729</v>
      </c>
      <c r="C616" s="609" t="s">
        <v>336</v>
      </c>
      <c r="D616" s="621"/>
      <c r="E616" s="611"/>
    </row>
    <row r="617" spans="1:5" ht="18.75">
      <c r="A617" s="705" t="s">
        <v>1730</v>
      </c>
      <c r="B617" s="706" t="s">
        <v>1731</v>
      </c>
      <c r="C617" s="609" t="s">
        <v>336</v>
      </c>
      <c r="D617" s="621"/>
      <c r="E617" s="611"/>
    </row>
    <row r="618" spans="1:5" ht="18.75">
      <c r="A618" s="705" t="s">
        <v>1732</v>
      </c>
      <c r="B618" s="706" t="s">
        <v>1733</v>
      </c>
      <c r="C618" s="609" t="s">
        <v>336</v>
      </c>
      <c r="D618" s="621"/>
      <c r="E618" s="611"/>
    </row>
    <row r="619" spans="1:5" ht="18.75">
      <c r="A619" s="705" t="s">
        <v>1734</v>
      </c>
      <c r="B619" s="706" t="s">
        <v>1735</v>
      </c>
      <c r="C619" s="609" t="s">
        <v>336</v>
      </c>
      <c r="D619" s="621"/>
      <c r="E619" s="611"/>
    </row>
    <row r="620" spans="1:5" ht="18.75">
      <c r="A620" s="705" t="s">
        <v>1736</v>
      </c>
      <c r="B620" s="706" t="s">
        <v>1737</v>
      </c>
      <c r="C620" s="609" t="s">
        <v>336</v>
      </c>
      <c r="D620" s="621"/>
      <c r="E620" s="611"/>
    </row>
    <row r="621" spans="1:5" ht="18.75">
      <c r="A621" s="705" t="s">
        <v>1738</v>
      </c>
      <c r="B621" s="706" t="s">
        <v>1739</v>
      </c>
      <c r="C621" s="609" t="s">
        <v>336</v>
      </c>
      <c r="D621" s="621"/>
      <c r="E621" s="611"/>
    </row>
    <row r="622" spans="1:5" ht="18.75">
      <c r="A622" s="705" t="s">
        <v>1740</v>
      </c>
      <c r="B622" s="706" t="s">
        <v>1741</v>
      </c>
      <c r="C622" s="609" t="s">
        <v>336</v>
      </c>
      <c r="D622" s="621"/>
      <c r="E622" s="611"/>
    </row>
    <row r="623" spans="1:5" ht="18.75">
      <c r="A623" s="705" t="s">
        <v>1742</v>
      </c>
      <c r="B623" s="706" t="s">
        <v>1743</v>
      </c>
      <c r="C623" s="609" t="s">
        <v>336</v>
      </c>
      <c r="D623" s="621"/>
      <c r="E623" s="611"/>
    </row>
    <row r="624" spans="1:5" ht="18.75">
      <c r="A624" s="705" t="s">
        <v>1744</v>
      </c>
      <c r="B624" s="706" t="s">
        <v>1745</v>
      </c>
      <c r="C624" s="609" t="s">
        <v>336</v>
      </c>
      <c r="D624" s="621"/>
      <c r="E624" s="611"/>
    </row>
    <row r="625" spans="1:5" ht="20.25" thickBot="1">
      <c r="A625" s="709" t="s">
        <v>1746</v>
      </c>
      <c r="B625" s="716" t="s">
        <v>1747</v>
      </c>
      <c r="C625" s="609" t="s">
        <v>336</v>
      </c>
      <c r="D625" s="621"/>
      <c r="E625" s="611"/>
    </row>
    <row r="626" spans="1:5" ht="18.75">
      <c r="A626" s="703" t="s">
        <v>1748</v>
      </c>
      <c r="B626" s="704" t="s">
        <v>1749</v>
      </c>
      <c r="C626" s="609" t="s">
        <v>336</v>
      </c>
      <c r="D626" s="621"/>
      <c r="E626" s="611"/>
    </row>
    <row r="627" spans="1:5" ht="18.75">
      <c r="A627" s="705" t="s">
        <v>1750</v>
      </c>
      <c r="B627" s="706" t="s">
        <v>1751</v>
      </c>
      <c r="C627" s="609" t="s">
        <v>336</v>
      </c>
      <c r="D627" s="621"/>
      <c r="E627" s="611"/>
    </row>
    <row r="628" spans="1:5" ht="18.75">
      <c r="A628" s="705" t="s">
        <v>1752</v>
      </c>
      <c r="B628" s="706" t="s">
        <v>1753</v>
      </c>
      <c r="C628" s="609" t="s">
        <v>336</v>
      </c>
      <c r="D628" s="621"/>
      <c r="E628" s="611"/>
    </row>
    <row r="629" spans="1:5" ht="18.75">
      <c r="A629" s="705" t="s">
        <v>1592</v>
      </c>
      <c r="B629" s="706" t="s">
        <v>1593</v>
      </c>
      <c r="C629" s="609" t="s">
        <v>336</v>
      </c>
      <c r="D629" s="621"/>
      <c r="E629" s="611"/>
    </row>
    <row r="630" spans="1:5" ht="18.75">
      <c r="A630" s="705" t="s">
        <v>1594</v>
      </c>
      <c r="B630" s="706" t="s">
        <v>1595</v>
      </c>
      <c r="C630" s="609" t="s">
        <v>336</v>
      </c>
      <c r="D630" s="621"/>
      <c r="E630" s="611"/>
    </row>
    <row r="631" spans="1:5" ht="18.75">
      <c r="A631" s="705" t="s">
        <v>1596</v>
      </c>
      <c r="B631" s="706" t="s">
        <v>1597</v>
      </c>
      <c r="C631" s="609" t="s">
        <v>336</v>
      </c>
      <c r="D631" s="621"/>
      <c r="E631" s="611"/>
    </row>
    <row r="632" spans="1:5" ht="18.75">
      <c r="A632" s="705" t="s">
        <v>1598</v>
      </c>
      <c r="B632" s="706" t="s">
        <v>1599</v>
      </c>
      <c r="C632" s="609" t="s">
        <v>336</v>
      </c>
      <c r="D632" s="621"/>
      <c r="E632" s="611"/>
    </row>
    <row r="633" spans="1:5" ht="18.75">
      <c r="A633" s="705" t="s">
        <v>1600</v>
      </c>
      <c r="B633" s="706" t="s">
        <v>1601</v>
      </c>
      <c r="C633" s="609" t="s">
        <v>336</v>
      </c>
      <c r="D633" s="621"/>
      <c r="E633" s="611"/>
    </row>
    <row r="634" spans="1:5" ht="18.75">
      <c r="A634" s="705" t="s">
        <v>1602</v>
      </c>
      <c r="B634" s="706" t="s">
        <v>1603</v>
      </c>
      <c r="C634" s="609" t="s">
        <v>336</v>
      </c>
      <c r="D634" s="621"/>
      <c r="E634" s="611"/>
    </row>
    <row r="635" spans="1:5" ht="18.75">
      <c r="A635" s="705" t="s">
        <v>1604</v>
      </c>
      <c r="B635" s="706" t="s">
        <v>1605</v>
      </c>
      <c r="C635" s="609" t="s">
        <v>336</v>
      </c>
      <c r="D635" s="621"/>
      <c r="E635" s="611"/>
    </row>
    <row r="636" spans="1:5" ht="18.75">
      <c r="A636" s="705" t="s">
        <v>1606</v>
      </c>
      <c r="B636" s="706" t="s">
        <v>1607</v>
      </c>
      <c r="C636" s="609" t="s">
        <v>336</v>
      </c>
      <c r="D636" s="621"/>
      <c r="E636" s="611"/>
    </row>
    <row r="637" spans="1:5" ht="18.75">
      <c r="A637" s="705" t="s">
        <v>1608</v>
      </c>
      <c r="B637" s="706" t="s">
        <v>1609</v>
      </c>
      <c r="C637" s="609" t="s">
        <v>336</v>
      </c>
      <c r="D637" s="621"/>
      <c r="E637" s="611"/>
    </row>
    <row r="638" spans="1:5" ht="18.75">
      <c r="A638" s="705" t="s">
        <v>1610</v>
      </c>
      <c r="B638" s="706" t="s">
        <v>1611</v>
      </c>
      <c r="C638" s="609" t="s">
        <v>336</v>
      </c>
      <c r="D638" s="621"/>
      <c r="E638" s="611"/>
    </row>
    <row r="639" spans="1:5" ht="18.75">
      <c r="A639" s="705" t="s">
        <v>1612</v>
      </c>
      <c r="B639" s="706" t="s">
        <v>1613</v>
      </c>
      <c r="C639" s="609" t="s">
        <v>336</v>
      </c>
      <c r="D639" s="621"/>
      <c r="E639" s="611"/>
    </row>
    <row r="640" spans="1:5" ht="18.75">
      <c r="A640" s="705" t="s">
        <v>1614</v>
      </c>
      <c r="B640" s="706" t="s">
        <v>1615</v>
      </c>
      <c r="C640" s="609" t="s">
        <v>336</v>
      </c>
      <c r="D640" s="621"/>
      <c r="E640" s="611"/>
    </row>
    <row r="641" spans="1:5" ht="18.75">
      <c r="A641" s="705" t="s">
        <v>1616</v>
      </c>
      <c r="B641" s="706" t="s">
        <v>1617</v>
      </c>
      <c r="C641" s="609" t="s">
        <v>336</v>
      </c>
      <c r="D641" s="621"/>
      <c r="E641" s="611"/>
    </row>
    <row r="642" spans="1:5" ht="18.75">
      <c r="A642" s="705" t="s">
        <v>1618</v>
      </c>
      <c r="B642" s="706" t="s">
        <v>1619</v>
      </c>
      <c r="C642" s="609" t="s">
        <v>336</v>
      </c>
      <c r="D642" s="621"/>
      <c r="E642" s="611"/>
    </row>
    <row r="643" spans="1:5" ht="18.75">
      <c r="A643" s="705" t="s">
        <v>1620</v>
      </c>
      <c r="B643" s="706" t="s">
        <v>1621</v>
      </c>
      <c r="C643" s="609" t="s">
        <v>336</v>
      </c>
      <c r="D643" s="621"/>
      <c r="E643" s="611"/>
    </row>
    <row r="644" spans="1:5" ht="18.75">
      <c r="A644" s="705" t="s">
        <v>1622</v>
      </c>
      <c r="B644" s="706" t="s">
        <v>1623</v>
      </c>
      <c r="C644" s="609" t="s">
        <v>336</v>
      </c>
      <c r="D644" s="621"/>
      <c r="E644" s="611"/>
    </row>
    <row r="645" spans="1:5" ht="18.75">
      <c r="A645" s="705" t="s">
        <v>1624</v>
      </c>
      <c r="B645" s="706" t="s">
        <v>1625</v>
      </c>
      <c r="C645" s="609" t="s">
        <v>336</v>
      </c>
      <c r="D645" s="621"/>
      <c r="E645" s="611"/>
    </row>
    <row r="646" spans="1:5" ht="18.75">
      <c r="A646" s="705" t="s">
        <v>1626</v>
      </c>
      <c r="B646" s="706" t="s">
        <v>1627</v>
      </c>
      <c r="C646" s="609" t="s">
        <v>336</v>
      </c>
      <c r="D646" s="621"/>
      <c r="E646" s="611"/>
    </row>
    <row r="647" spans="1:5" ht="19.5" thickBot="1">
      <c r="A647" s="709" t="s">
        <v>1628</v>
      </c>
      <c r="B647" s="710" t="s">
        <v>1629</v>
      </c>
      <c r="C647" s="609" t="s">
        <v>336</v>
      </c>
      <c r="D647" s="621"/>
      <c r="E647" s="611"/>
    </row>
    <row r="648" spans="1:5" ht="18.75">
      <c r="A648" s="703" t="s">
        <v>1630</v>
      </c>
      <c r="B648" s="704" t="s">
        <v>1631</v>
      </c>
      <c r="C648" s="609" t="s">
        <v>336</v>
      </c>
      <c r="D648" s="621"/>
      <c r="E648" s="611"/>
    </row>
    <row r="649" spans="1:5" ht="18.75">
      <c r="A649" s="705" t="s">
        <v>1632</v>
      </c>
      <c r="B649" s="706" t="s">
        <v>1633</v>
      </c>
      <c r="C649" s="609" t="s">
        <v>336</v>
      </c>
      <c r="D649" s="621"/>
      <c r="E649" s="611"/>
    </row>
    <row r="650" spans="1:5" ht="18.75">
      <c r="A650" s="705" t="s">
        <v>1634</v>
      </c>
      <c r="B650" s="706" t="s">
        <v>1635</v>
      </c>
      <c r="C650" s="609" t="s">
        <v>336</v>
      </c>
      <c r="D650" s="621"/>
      <c r="E650" s="611"/>
    </row>
    <row r="651" spans="1:5" ht="18.75">
      <c r="A651" s="705" t="s">
        <v>1636</v>
      </c>
      <c r="B651" s="706" t="s">
        <v>1637</v>
      </c>
      <c r="C651" s="609" t="s">
        <v>336</v>
      </c>
      <c r="D651" s="621"/>
      <c r="E651" s="611"/>
    </row>
    <row r="652" spans="1:5" ht="18.75">
      <c r="A652" s="705" t="s">
        <v>1638</v>
      </c>
      <c r="B652" s="706" t="s">
        <v>1639</v>
      </c>
      <c r="C652" s="609" t="s">
        <v>336</v>
      </c>
      <c r="D652" s="621"/>
      <c r="E652" s="611"/>
    </row>
    <row r="653" spans="1:5" ht="18.75">
      <c r="A653" s="705" t="s">
        <v>1640</v>
      </c>
      <c r="B653" s="706" t="s">
        <v>1641</v>
      </c>
      <c r="C653" s="609" t="s">
        <v>336</v>
      </c>
      <c r="D653" s="621"/>
      <c r="E653" s="611"/>
    </row>
    <row r="654" spans="1:5" ht="18.75">
      <c r="A654" s="705" t="s">
        <v>1642</v>
      </c>
      <c r="B654" s="706" t="s">
        <v>1643</v>
      </c>
      <c r="C654" s="609" t="s">
        <v>336</v>
      </c>
      <c r="D654" s="621"/>
      <c r="E654" s="611"/>
    </row>
    <row r="655" spans="1:5" ht="18.75">
      <c r="A655" s="705" t="s">
        <v>1644</v>
      </c>
      <c r="B655" s="706" t="s">
        <v>1645</v>
      </c>
      <c r="C655" s="609" t="s">
        <v>336</v>
      </c>
      <c r="D655" s="621"/>
      <c r="E655" s="611"/>
    </row>
    <row r="656" spans="1:5" ht="18.75">
      <c r="A656" s="705" t="s">
        <v>1646</v>
      </c>
      <c r="B656" s="706" t="s">
        <v>1647</v>
      </c>
      <c r="C656" s="609" t="s">
        <v>336</v>
      </c>
      <c r="D656" s="621"/>
      <c r="E656" s="611"/>
    </row>
    <row r="657" spans="1:5" ht="19.5">
      <c r="A657" s="705" t="s">
        <v>1648</v>
      </c>
      <c r="B657" s="707" t="s">
        <v>1649</v>
      </c>
      <c r="C657" s="609" t="s">
        <v>336</v>
      </c>
      <c r="D657" s="621"/>
      <c r="E657" s="611"/>
    </row>
    <row r="658" spans="1:5" ht="19.5" thickBot="1">
      <c r="A658" s="709" t="s">
        <v>1650</v>
      </c>
      <c r="B658" s="710" t="s">
        <v>1651</v>
      </c>
      <c r="C658" s="609" t="s">
        <v>336</v>
      </c>
      <c r="D658" s="621"/>
      <c r="E658" s="611"/>
    </row>
    <row r="659" spans="1:5" ht="18.75">
      <c r="A659" s="703" t="s">
        <v>1652</v>
      </c>
      <c r="B659" s="704" t="s">
        <v>1653</v>
      </c>
      <c r="C659" s="609" t="s">
        <v>336</v>
      </c>
      <c r="D659" s="621"/>
      <c r="E659" s="611"/>
    </row>
    <row r="660" spans="1:5" ht="18.75">
      <c r="A660" s="705" t="s">
        <v>1654</v>
      </c>
      <c r="B660" s="706" t="s">
        <v>1655</v>
      </c>
      <c r="C660" s="609" t="s">
        <v>336</v>
      </c>
      <c r="D660" s="621"/>
      <c r="E660" s="611"/>
    </row>
    <row r="661" spans="1:5" ht="18.75">
      <c r="A661" s="705" t="s">
        <v>1656</v>
      </c>
      <c r="B661" s="706" t="s">
        <v>1657</v>
      </c>
      <c r="C661" s="609" t="s">
        <v>336</v>
      </c>
      <c r="D661" s="621"/>
      <c r="E661" s="611"/>
    </row>
    <row r="662" spans="1:5" ht="18.75">
      <c r="A662" s="705" t="s">
        <v>1658</v>
      </c>
      <c r="B662" s="706" t="s">
        <v>1659</v>
      </c>
      <c r="C662" s="609" t="s">
        <v>336</v>
      </c>
      <c r="D662" s="621"/>
      <c r="E662" s="611"/>
    </row>
    <row r="663" spans="1:5" ht="20.25" thickBot="1">
      <c r="A663" s="709" t="s">
        <v>1660</v>
      </c>
      <c r="B663" s="716" t="s">
        <v>1661</v>
      </c>
      <c r="C663" s="609" t="s">
        <v>336</v>
      </c>
      <c r="D663" s="621"/>
      <c r="E663" s="611"/>
    </row>
    <row r="664" spans="1:5" ht="18.75">
      <c r="A664" s="703" t="s">
        <v>1662</v>
      </c>
      <c r="B664" s="704" t="s">
        <v>1663</v>
      </c>
      <c r="C664" s="609" t="s">
        <v>336</v>
      </c>
      <c r="D664" s="621"/>
      <c r="E664" s="611"/>
    </row>
    <row r="665" spans="1:5" ht="18.75">
      <c r="A665" s="705" t="s">
        <v>1664</v>
      </c>
      <c r="B665" s="706" t="s">
        <v>1665</v>
      </c>
      <c r="C665" s="609" t="s">
        <v>336</v>
      </c>
      <c r="D665" s="621"/>
      <c r="E665" s="611"/>
    </row>
    <row r="666" spans="1:5" ht="18.75">
      <c r="A666" s="705" t="s">
        <v>1666</v>
      </c>
      <c r="B666" s="706" t="s">
        <v>1667</v>
      </c>
      <c r="C666" s="609" t="s">
        <v>336</v>
      </c>
      <c r="D666" s="621"/>
      <c r="E666" s="611"/>
    </row>
    <row r="667" spans="1:5" ht="18.75">
      <c r="A667" s="705" t="s">
        <v>1668</v>
      </c>
      <c r="B667" s="706" t="s">
        <v>1669</v>
      </c>
      <c r="C667" s="609" t="s">
        <v>336</v>
      </c>
      <c r="D667" s="621"/>
      <c r="E667" s="611"/>
    </row>
    <row r="668" spans="1:5" ht="18.75">
      <c r="A668" s="705" t="s">
        <v>1670</v>
      </c>
      <c r="B668" s="706" t="s">
        <v>1671</v>
      </c>
      <c r="C668" s="609" t="s">
        <v>336</v>
      </c>
      <c r="D668" s="621"/>
      <c r="E668" s="611"/>
    </row>
    <row r="669" spans="1:5" ht="18.75">
      <c r="A669" s="705" t="s">
        <v>1672</v>
      </c>
      <c r="B669" s="706" t="s">
        <v>1673</v>
      </c>
      <c r="C669" s="609" t="s">
        <v>336</v>
      </c>
      <c r="D669" s="621"/>
      <c r="E669" s="611"/>
    </row>
    <row r="670" spans="1:5" ht="18.75">
      <c r="A670" s="705" t="s">
        <v>1674</v>
      </c>
      <c r="B670" s="706" t="s">
        <v>1675</v>
      </c>
      <c r="C670" s="609" t="s">
        <v>336</v>
      </c>
      <c r="D670" s="621"/>
      <c r="E670" s="611"/>
    </row>
    <row r="671" spans="1:5" ht="18.75">
      <c r="A671" s="705" t="s">
        <v>1676</v>
      </c>
      <c r="B671" s="706" t="s">
        <v>1677</v>
      </c>
      <c r="C671" s="609" t="s">
        <v>336</v>
      </c>
      <c r="D671" s="621"/>
      <c r="E671" s="611"/>
    </row>
    <row r="672" spans="1:5" ht="18.75">
      <c r="A672" s="705" t="s">
        <v>1678</v>
      </c>
      <c r="B672" s="706" t="s">
        <v>1679</v>
      </c>
      <c r="C672" s="609" t="s">
        <v>336</v>
      </c>
      <c r="D672" s="621"/>
      <c r="E672" s="611"/>
    </row>
    <row r="673" spans="1:5" ht="18.75">
      <c r="A673" s="705" t="s">
        <v>1680</v>
      </c>
      <c r="B673" s="706" t="s">
        <v>1681</v>
      </c>
      <c r="C673" s="609" t="s">
        <v>336</v>
      </c>
      <c r="D673" s="621"/>
      <c r="E673" s="611"/>
    </row>
    <row r="674" spans="1:5" ht="20.25" thickBot="1">
      <c r="A674" s="709" t="s">
        <v>1682</v>
      </c>
      <c r="B674" s="716" t="s">
        <v>1683</v>
      </c>
      <c r="C674" s="609" t="s">
        <v>336</v>
      </c>
      <c r="D674" s="621"/>
      <c r="E674" s="611"/>
    </row>
    <row r="675" spans="1:5" ht="18.75">
      <c r="A675" s="703" t="s">
        <v>1684</v>
      </c>
      <c r="B675" s="704" t="s">
        <v>1685</v>
      </c>
      <c r="C675" s="609" t="s">
        <v>336</v>
      </c>
      <c r="D675" s="621"/>
      <c r="E675" s="611"/>
    </row>
    <row r="676" spans="1:5" ht="18.75">
      <c r="A676" s="705" t="s">
        <v>1686</v>
      </c>
      <c r="B676" s="706" t="s">
        <v>1687</v>
      </c>
      <c r="C676" s="609" t="s">
        <v>336</v>
      </c>
      <c r="D676" s="621"/>
      <c r="E676" s="611"/>
    </row>
    <row r="677" spans="1:5" ht="18.75">
      <c r="A677" s="705" t="s">
        <v>1688</v>
      </c>
      <c r="B677" s="706" t="s">
        <v>1689</v>
      </c>
      <c r="C677" s="609" t="s">
        <v>336</v>
      </c>
      <c r="D677" s="621"/>
      <c r="E677" s="611"/>
    </row>
    <row r="678" spans="1:5" ht="18.75">
      <c r="A678" s="705" t="s">
        <v>1690</v>
      </c>
      <c r="B678" s="706" t="s">
        <v>1691</v>
      </c>
      <c r="C678" s="609" t="s">
        <v>336</v>
      </c>
      <c r="D678" s="621"/>
      <c r="E678" s="611"/>
    </row>
    <row r="679" spans="1:5" ht="18.75">
      <c r="A679" s="705" t="s">
        <v>1692</v>
      </c>
      <c r="B679" s="706" t="s">
        <v>1693</v>
      </c>
      <c r="C679" s="609" t="s">
        <v>336</v>
      </c>
      <c r="D679" s="621"/>
      <c r="E679" s="611"/>
    </row>
    <row r="680" spans="1:5" ht="18.75">
      <c r="A680" s="705" t="s">
        <v>1694</v>
      </c>
      <c r="B680" s="706" t="s">
        <v>1695</v>
      </c>
      <c r="C680" s="609" t="s">
        <v>336</v>
      </c>
      <c r="D680" s="621"/>
      <c r="E680" s="611"/>
    </row>
    <row r="681" spans="1:5" ht="18.75">
      <c r="A681" s="705" t="s">
        <v>1696</v>
      </c>
      <c r="B681" s="706" t="s">
        <v>1697</v>
      </c>
      <c r="C681" s="609" t="s">
        <v>336</v>
      </c>
      <c r="D681" s="621"/>
      <c r="E681" s="611"/>
    </row>
    <row r="682" spans="1:5" ht="18.75">
      <c r="A682" s="705" t="s">
        <v>1698</v>
      </c>
      <c r="B682" s="706" t="s">
        <v>1699</v>
      </c>
      <c r="C682" s="609" t="s">
        <v>336</v>
      </c>
      <c r="D682" s="621"/>
      <c r="E682" s="611"/>
    </row>
    <row r="683" spans="1:5" ht="18.75">
      <c r="A683" s="705" t="s">
        <v>1700</v>
      </c>
      <c r="B683" s="706" t="s">
        <v>1701</v>
      </c>
      <c r="C683" s="609" t="s">
        <v>336</v>
      </c>
      <c r="D683" s="621"/>
      <c r="E683" s="611"/>
    </row>
    <row r="684" spans="1:5" ht="20.25" thickBot="1">
      <c r="A684" s="709" t="s">
        <v>1702</v>
      </c>
      <c r="B684" s="716" t="s">
        <v>1703</v>
      </c>
      <c r="C684" s="609" t="s">
        <v>336</v>
      </c>
      <c r="D684" s="621"/>
      <c r="E684" s="611"/>
    </row>
    <row r="685" spans="1:5" ht="18.75">
      <c r="A685" s="703" t="s">
        <v>1704</v>
      </c>
      <c r="B685" s="704" t="s">
        <v>1705</v>
      </c>
      <c r="C685" s="609" t="s">
        <v>336</v>
      </c>
      <c r="D685" s="621"/>
      <c r="E685" s="611"/>
    </row>
    <row r="686" spans="1:5" ht="18.75">
      <c r="A686" s="705" t="s">
        <v>1706</v>
      </c>
      <c r="B686" s="706" t="s">
        <v>1707</v>
      </c>
      <c r="C686" s="609" t="s">
        <v>336</v>
      </c>
      <c r="D686" s="621"/>
      <c r="E686" s="611"/>
    </row>
    <row r="687" spans="1:5" ht="18.75">
      <c r="A687" s="705" t="s">
        <v>1708</v>
      </c>
      <c r="B687" s="706" t="s">
        <v>1709</v>
      </c>
      <c r="C687" s="609" t="s">
        <v>336</v>
      </c>
      <c r="D687" s="621"/>
      <c r="E687" s="611"/>
    </row>
    <row r="688" spans="1:5" ht="18.75">
      <c r="A688" s="705" t="s">
        <v>1710</v>
      </c>
      <c r="B688" s="706" t="s">
        <v>1711</v>
      </c>
      <c r="C688" s="609" t="s">
        <v>336</v>
      </c>
      <c r="D688" s="621"/>
      <c r="E688" s="611"/>
    </row>
    <row r="689" spans="1:5" ht="20.25" thickBot="1">
      <c r="A689" s="709" t="s">
        <v>1712</v>
      </c>
      <c r="B689" s="716" t="s">
        <v>1713</v>
      </c>
      <c r="C689" s="609" t="s">
        <v>336</v>
      </c>
      <c r="D689" s="621"/>
      <c r="E689" s="611"/>
    </row>
    <row r="690" spans="1:5" ht="19.5">
      <c r="A690" s="621"/>
      <c r="B690" s="644"/>
      <c r="C690" s="609"/>
      <c r="D690" s="621"/>
      <c r="E690" s="611"/>
    </row>
    <row r="691" spans="1:5" ht="14.25">
      <c r="A691" s="718" t="s">
        <v>1798</v>
      </c>
      <c r="B691" s="719" t="s">
        <v>1797</v>
      </c>
      <c r="D691" s="618"/>
      <c r="E691" s="618"/>
    </row>
    <row r="692" spans="1:5" ht="14.25">
      <c r="A692" s="720"/>
      <c r="B692" s="717">
        <v>41670</v>
      </c>
      <c r="D692" s="618"/>
      <c r="E692" s="618"/>
    </row>
    <row r="693" spans="1:5" ht="14.25">
      <c r="A693" s="720"/>
      <c r="B693" s="717">
        <v>41698</v>
      </c>
      <c r="D693" s="618"/>
      <c r="E693" s="618"/>
    </row>
    <row r="694" spans="1:5" ht="14.25">
      <c r="A694" s="720"/>
      <c r="B694" s="717">
        <v>41729</v>
      </c>
      <c r="D694" s="618"/>
      <c r="E694" s="618"/>
    </row>
    <row r="695" spans="1:2" ht="14.25">
      <c r="A695" s="720"/>
      <c r="B695" s="717">
        <v>41759</v>
      </c>
    </row>
    <row r="696" spans="1:2" ht="14.25">
      <c r="A696" s="720"/>
      <c r="B696" s="717">
        <v>41790</v>
      </c>
    </row>
    <row r="697" spans="1:2" ht="14.25">
      <c r="A697" s="720"/>
      <c r="B697" s="717">
        <v>41820</v>
      </c>
    </row>
    <row r="698" spans="1:2" ht="14.25">
      <c r="A698" s="720"/>
      <c r="B698" s="717">
        <v>41851</v>
      </c>
    </row>
    <row r="699" spans="1:2" ht="14.25">
      <c r="A699" s="720"/>
      <c r="B699" s="717">
        <v>41882</v>
      </c>
    </row>
    <row r="700" spans="1:2" ht="14.25">
      <c r="A700" s="720"/>
      <c r="B700" s="717">
        <v>41912</v>
      </c>
    </row>
    <row r="701" spans="1:2" ht="14.25">
      <c r="A701" s="720"/>
      <c r="B701" s="717">
        <v>41943</v>
      </c>
    </row>
    <row r="702" spans="1:2" ht="14.25">
      <c r="A702" s="720"/>
      <c r="B702" s="717">
        <v>41973</v>
      </c>
    </row>
    <row r="703" spans="1:2" ht="14.25">
      <c r="A703" s="720"/>
      <c r="B703" s="717">
        <v>42004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Elena Nikolova</cp:lastModifiedBy>
  <cp:lastPrinted>2013-12-30T07:01:00Z</cp:lastPrinted>
  <dcterms:created xsi:type="dcterms:W3CDTF">1997-12-10T11:54:07Z</dcterms:created>
  <dcterms:modified xsi:type="dcterms:W3CDTF">2015-02-22T11:37:15Z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