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1"/>
  </bookViews>
  <sheets>
    <sheet name="приходи" sheetId="1" r:id="rId1"/>
    <sheet name="разходи" sheetId="2" r:id="rId2"/>
  </sheets>
  <definedNames/>
  <calcPr fullCalcOnLoad="1"/>
</workbook>
</file>

<file path=xl/sharedStrings.xml><?xml version="1.0" encoding="utf-8"?>
<sst xmlns="http://schemas.openxmlformats.org/spreadsheetml/2006/main" count="555" uniqueCount="260">
  <si>
    <t>Отчет</t>
  </si>
  <si>
    <t>Данък върху доходите на физически лица:</t>
  </si>
  <si>
    <t>01</t>
  </si>
  <si>
    <t>00</t>
  </si>
  <si>
    <t>окончателен годишен (патентен) данък</t>
  </si>
  <si>
    <t>03</t>
  </si>
  <si>
    <t>Имуществени и други местни данъци :</t>
  </si>
  <si>
    <t>13</t>
  </si>
  <si>
    <t>данък върху недвижими имоти</t>
  </si>
  <si>
    <t>данък върху превозните средства</t>
  </si>
  <si>
    <t>данък при придобиване на имущество по дарения и възмезден начин</t>
  </si>
  <si>
    <t>04</t>
  </si>
  <si>
    <t>туристически данък</t>
  </si>
  <si>
    <t>08</t>
  </si>
  <si>
    <t>Други данъци</t>
  </si>
  <si>
    <t>20</t>
  </si>
  <si>
    <t>Всичко:1. ИМУЩЕСТВЕНИ ДАНЪЦИ</t>
  </si>
  <si>
    <t xml:space="preserve">  </t>
  </si>
  <si>
    <t>Приходи и доходи от собственост</t>
  </si>
  <si>
    <t>24</t>
  </si>
  <si>
    <t>нетни приходи от продажби на услуги, стоки и продукция</t>
  </si>
  <si>
    <t>приходи от наеми на имущество</t>
  </si>
  <si>
    <t>05</t>
  </si>
  <si>
    <t>приходи от наеми на земя</t>
  </si>
  <si>
    <t>06</t>
  </si>
  <si>
    <t>приходи от лихви по текущи банкови сметки</t>
  </si>
  <si>
    <t>19</t>
  </si>
  <si>
    <t>Общински такси</t>
  </si>
  <si>
    <t>27</t>
  </si>
  <si>
    <t>за ползване на детски градини</t>
  </si>
  <si>
    <t>за ползване на детски ясли и други по здравеопазването</t>
  </si>
  <si>
    <t>02</t>
  </si>
  <si>
    <t>за ползване на домашен социален патронаж и други общински социални услуги</t>
  </si>
  <si>
    <t>за ползване на пазари, тържища, панаири, тротоари, улични платна и др.</t>
  </si>
  <si>
    <t>за битови отпадъци</t>
  </si>
  <si>
    <t>07</t>
  </si>
  <si>
    <t>за ползване на общежития и други по образованието</t>
  </si>
  <si>
    <t>за технически услуги</t>
  </si>
  <si>
    <t>10</t>
  </si>
  <si>
    <t>за административни услуги</t>
  </si>
  <si>
    <t>11</t>
  </si>
  <si>
    <t>за откупуване на гробни места</t>
  </si>
  <si>
    <t>15</t>
  </si>
  <si>
    <t>за притежаване на куче</t>
  </si>
  <si>
    <t>17</t>
  </si>
  <si>
    <t>други общински такси</t>
  </si>
  <si>
    <t>29</t>
  </si>
  <si>
    <t>Глоби, санкции и наказателни лихви</t>
  </si>
  <si>
    <t>28</t>
  </si>
  <si>
    <t>глоби, санкции, неустойки, наказателни лихви, обезщетения и начети</t>
  </si>
  <si>
    <t>Други неданъчни приходи</t>
  </si>
  <si>
    <t>36</t>
  </si>
  <si>
    <t>реализирани курсови разлики от валутни операции (нето) (+/-)</t>
  </si>
  <si>
    <t>получени застрахователни обезщетения за ДМА</t>
  </si>
  <si>
    <t>12</t>
  </si>
  <si>
    <t>други неданъчни приходи</t>
  </si>
  <si>
    <t>Внесени ДДС и други данъци върху продажбите</t>
  </si>
  <si>
    <t>37</t>
  </si>
  <si>
    <t>внесен ДДС (-)</t>
  </si>
  <si>
    <t>внесен данък върху приходите от стопанска дейност на бюджетните предприятия (-)</t>
  </si>
  <si>
    <t>Постъпления от продажба на нефинансови активи</t>
  </si>
  <si>
    <t>40</t>
  </si>
  <si>
    <t>постъпления от продажба на сгради</t>
  </si>
  <si>
    <t>22</t>
  </si>
  <si>
    <t>постъпления от продажба на нематериални дълготрайни активи</t>
  </si>
  <si>
    <t>30</t>
  </si>
  <si>
    <t>постъпления от продажба на земя</t>
  </si>
  <si>
    <t>Приходи от концесии</t>
  </si>
  <si>
    <t>41</t>
  </si>
  <si>
    <t>Помощи, дарения и други безвъзмездно получени суми от страната</t>
  </si>
  <si>
    <t>45</t>
  </si>
  <si>
    <t>текущи дарения, помощи и други безвъзмездно получени суми от страната</t>
  </si>
  <si>
    <t>Помощи, дарения и други безвъзмездно получени суми от чужбина</t>
  </si>
  <si>
    <t>46</t>
  </si>
  <si>
    <t>текущи дарения, помощи и други безвъзмездно получени суми от Европейския съюз</t>
  </si>
  <si>
    <t>Всичко:2.НЕДАНЪЧНИ ПРИХОДИ</t>
  </si>
  <si>
    <t>ІІ. ВЗАИМООТНОШЕНИЯ С ЦЕНТРАЛНИЯ БЮДЖЕТ</t>
  </si>
  <si>
    <t>Получени трансфери (субсидии/вноски) от ЦБ (нето)</t>
  </si>
  <si>
    <t>31</t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</si>
  <si>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</si>
  <si>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</si>
  <si>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трансфери (субсидии) от ЦБ за капиталови разходи (+)</t>
  </si>
  <si>
    <t>получени от общини целеви трансфери (субвенции) от ЦБ чрез  кодовете в СЕБРА 488 001 ххх-х</t>
  </si>
  <si>
    <t>18</t>
  </si>
  <si>
    <t>получени от общини целеви трансфери (субсидии) от ЦБ чрез кодове в СЕБРА 488 002 ххх-х</t>
  </si>
  <si>
    <t>Всичко:ІІ. ВЗАИМООТНОШЕНИЯ С ЦЕНТРАЛНИЯ БЮДЖЕТ</t>
  </si>
  <si>
    <t>ІІІ. ТРАНСФЕРИ МЕЖДУ БЮДЖЕТНИ СМЕТКИ И ИЗВЪНБЮДЖЕТНИ ФОНДОВЕ/СМЕТКИ</t>
  </si>
  <si>
    <t>Трансфери (субсидии, вноски) между бюджетни сметки (нето)</t>
  </si>
  <si>
    <t>61</t>
  </si>
  <si>
    <t>получени трансфери (+)</t>
  </si>
  <si>
    <t>предоставени трансфери (-)</t>
  </si>
  <si>
    <t>трансфери от МТСП по програми за осигуряване на заетост (+/-)</t>
  </si>
  <si>
    <t>Трансфери (субсидии, вноски) между бюджетни и извънбюджетни сметки/фондове (нето)</t>
  </si>
  <si>
    <t>62</t>
  </si>
  <si>
    <t>Трансфери от/за предприятието за управление на дейностите по опазване на околната среда (ПУДООС)</t>
  </si>
  <si>
    <t>64</t>
  </si>
  <si>
    <t>ІV.ВРЕМЕННИ БЕЗЛИХВЕНИ ЗАЕМИ МЕЖДУ ЦЕНТРАЛНИЯ БЮДЖЕТ, БЮДЖЕТНИ СМЕТКИ И ИЗВЪНБЮДЖЕТНИ ФОНДОВЕ/СМЕТКИ</t>
  </si>
  <si>
    <t>Временни безлихвени заеми между бюджетни и извънбюджетни сметки/фондове (нето)</t>
  </si>
  <si>
    <t>76</t>
  </si>
  <si>
    <t>предоставени заеми (-)</t>
  </si>
  <si>
    <t>21</t>
  </si>
  <si>
    <t>възстановени заеми (+)</t>
  </si>
  <si>
    <t>V. ОПЕРАЦИИ С ФИНАНСОВИ АКТИВИ И ПАСИВИ</t>
  </si>
  <si>
    <t>Заеми от банки и други лица в страната - нето (+/-)</t>
  </si>
  <si>
    <t>83</t>
  </si>
  <si>
    <t>Временно съхранявани средства и средства на разпореждане - нето (+/-)</t>
  </si>
  <si>
    <t>88</t>
  </si>
  <si>
    <t>средства на разпореждане предоставени / събрани от/за бюджетни сметки (+/-)</t>
  </si>
  <si>
    <t>91</t>
  </si>
  <si>
    <t>Друго финансиране - нето(+/-)</t>
  </si>
  <si>
    <t>93</t>
  </si>
  <si>
    <t>задължения по финансов лизинг и търговски кредит към местни лица (+/-)</t>
  </si>
  <si>
    <t>друго финансиране (+/-)</t>
  </si>
  <si>
    <t>39</t>
  </si>
  <si>
    <t>Депозити и средства по сметки - нето (+/-)     (този параграф се използва и за наличностите на ЦБ в БНБ)</t>
  </si>
  <si>
    <t>95</t>
  </si>
  <si>
    <t>остатък в левове по сметки от предходния период (+)</t>
  </si>
  <si>
    <t>остатък в левова равностойност по валутни сметки от предходния период (+)</t>
  </si>
  <si>
    <t>наличност в левове по сметки в края на периода (-)</t>
  </si>
  <si>
    <t>наличност в левова равностойност по валутни сметки в края на периода (-)</t>
  </si>
  <si>
    <t>Всичко:V. ОПЕРАЦИИ С ФИНАНСОВИ АКТИВИ И ПАСИВИ</t>
  </si>
  <si>
    <t>Всичко приходи(I+II+III+IV+V)</t>
  </si>
  <si>
    <t>Наименование на приходите</t>
  </si>
  <si>
    <t>параграфи</t>
  </si>
  <si>
    <t>VII.Почивно дело, култура, религиозно дело</t>
  </si>
  <si>
    <t>VIII. Икон. дейности и услуги</t>
  </si>
  <si>
    <t>I.Общи държавни служби</t>
  </si>
  <si>
    <t>II.Отбрана и сигурност</t>
  </si>
  <si>
    <t>III.Образование</t>
  </si>
  <si>
    <t>IV.Здравеопазване</t>
  </si>
  <si>
    <t>V.Соц. осигур. и грижи</t>
  </si>
  <si>
    <t>VI.Жил. стр.,БКС и опазв. на окол. среда</t>
  </si>
  <si>
    <t>А.Почивно дело</t>
  </si>
  <si>
    <t>Б.Физкултура и спорт</t>
  </si>
  <si>
    <t>В.Култура</t>
  </si>
  <si>
    <t>ВСИЧКО</t>
  </si>
  <si>
    <t>Б.Селско стопанство горско стопанство лов и риболов</t>
  </si>
  <si>
    <t>В.Транспорт и съобщения</t>
  </si>
  <si>
    <t>Д.Туризъм</t>
  </si>
  <si>
    <t>Е. Др. дейности по икономиката</t>
  </si>
  <si>
    <t>IX. Разходи некл. в др. функции</t>
  </si>
  <si>
    <t>Всичко по бюджета</t>
  </si>
  <si>
    <t>План</t>
  </si>
  <si>
    <t>Численост на персонала 2011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</si>
  <si>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</si>
  <si>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</si>
  <si>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</si>
  <si>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>заплати и възнаграждения на персонала по правоотношения, приравнени към трудовите</t>
  </si>
  <si>
    <t>допълнително материално стимулиране и други допълнителни възнаграждения</t>
  </si>
  <si>
    <t>09</t>
  </si>
  <si>
    <t>Други възнаграждения и плащания за персонала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</si>
  <si>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</si>
  <si>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</si>
  <si>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</si>
  <si>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</si>
  <si>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</si>
  <si>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Задължителни осигурителни вноски от работодатели</t>
  </si>
  <si>
    <t>осигурителни вноски от работодатели за Държавното обществено осигуряване (ДОО)</t>
  </si>
  <si>
    <t>51</t>
  </si>
  <si>
    <t>осигурителни вноски от работодатели за Учителския пенсионен фонд (УПФ)</t>
  </si>
  <si>
    <t>52</t>
  </si>
  <si>
    <t>здравноосигурителни вноски от работодатели</t>
  </si>
  <si>
    <t>60</t>
  </si>
  <si>
    <t>вноски за допълнително задължително осигуряване от работодатели</t>
  </si>
  <si>
    <t>80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</si>
  <si>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</si>
  <si>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</si>
  <si>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</si>
  <si>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</si>
  <si>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</si>
  <si>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14</t>
  </si>
  <si>
    <t>материали</t>
  </si>
  <si>
    <t>вода, горива и енергия</t>
  </si>
  <si>
    <t>16</t>
  </si>
  <si>
    <t>разходи за външни услуги</t>
  </si>
  <si>
    <t>Текущ ремонт</t>
  </si>
  <si>
    <t>Платени данъци, мита и такси (без осигурителни вноски за ДОО и НЗОК)</t>
  </si>
  <si>
    <t>командировки в страната</t>
  </si>
  <si>
    <t>краткосрочни командировки в чужбина</t>
  </si>
  <si>
    <t>разходи за застраховки</t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</si>
  <si>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</si>
  <si>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</si>
  <si>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92</t>
  </si>
  <si>
    <t>други разходи, некласифицирани в другите параграфи и подпараграфи</t>
  </si>
  <si>
    <t>98</t>
  </si>
  <si>
    <t>Разходи за лихви по заеми от страната</t>
  </si>
  <si>
    <t>Разходи за лихви по заеми от други банки в страната</t>
  </si>
  <si>
    <t>Стипендии</t>
  </si>
  <si>
    <t>Текущи трансфери, обезщетения и помощи за домакинствата</t>
  </si>
  <si>
    <t>42</t>
  </si>
  <si>
    <t>обезщетения и помощи по решение на общинския съвет</t>
  </si>
  <si>
    <t>други текущи трансфери за домакинствата</t>
  </si>
  <si>
    <t xml:space="preserve">РАЗХОДИ: </t>
  </si>
  <si>
    <t xml:space="preserve">Субсидии за нефинансови предприятия </t>
  </si>
  <si>
    <t>43</t>
  </si>
  <si>
    <t>за текуща дейност</t>
  </si>
  <si>
    <t>Субсидии на организации с нестопанска цел</t>
  </si>
  <si>
    <t>Разходи за членски внос и участие в нетърговски организации и дейности</t>
  </si>
  <si>
    <t xml:space="preserve">СУБСИДИИ: </t>
  </si>
  <si>
    <t>Други разходи за лихви</t>
  </si>
  <si>
    <t>Други разходи за лихви към  местни лица</t>
  </si>
  <si>
    <t xml:space="preserve">ДРУГИ: 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</si>
  <si>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</si>
  <si>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</si>
  <si>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</si>
  <si>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53</t>
  </si>
  <si>
    <t>Придобиване на земя</t>
  </si>
  <si>
    <t>54</t>
  </si>
  <si>
    <t>Капиталови трансфери</t>
  </si>
  <si>
    <t>55</t>
  </si>
  <si>
    <t>капиталови трансфери за организации с нестопанска цел</t>
  </si>
  <si>
    <t xml:space="preserve">КАПИТАЛОВИ РАЗХОДИ: </t>
  </si>
  <si>
    <t xml:space="preserve">ОБЩО РАЗХОДИ: </t>
  </si>
  <si>
    <t xml:space="preserve">ВСИЧКО РАЗХОДИ ПО БЮДЖЕТА: </t>
  </si>
  <si>
    <t>ОТЧЕТ ЗА ИЗПЪЛНЕНИЕ НА БЮДЖЕТА</t>
  </si>
  <si>
    <t>01.01.2011г. - 31.12.2011г.</t>
  </si>
  <si>
    <t>Уточнен годишен  план</t>
  </si>
  <si>
    <t>I.  ИМУЩЕСТВЕНИ ДАНЪЦИ И НЕДАНЪЧНИ ПРИХОДИ</t>
  </si>
  <si>
    <t>1. ИМУЩЕСТВЕНИ И ДРУГИ ДАНЪЦИ</t>
  </si>
  <si>
    <t>данък върху наследствата</t>
  </si>
  <si>
    <t>2. НЕДАНЪЧНИ ПРИХОДИ</t>
  </si>
  <si>
    <t>приходи от дивиденти</t>
  </si>
  <si>
    <t>приходи от  лихви по срочни депозити</t>
  </si>
  <si>
    <t>постъпления от продажба на друго оборудване, машини</t>
  </si>
  <si>
    <t>получени заеми (-)</t>
  </si>
  <si>
    <t>ВСИЧКО ПРИХОДИ (I+II+III+IV)</t>
  </si>
  <si>
    <t>Всичко: ІV. ВРЕМЕННИ БЕЗЛИХВЕНИ ЗАЕМИ МЕЖДУ ЦЕНТРАЛНИЯ БЮДЖЕТ, БЮДЖЕТНИ СМЕТКИ И ИЗВЪНБЮДЖЕТНИ ФОНДОВЕ/СМЕТКИ</t>
  </si>
  <si>
    <t>Всичко: ІІІ. ТРАНСФЕРИ МЕЖДУ БЮДЖЕТНИ СМЕТКИ И ИЗВЪНБЮДЖЕТНИ ФОНДОВЕ/СМЕТКИ</t>
  </si>
  <si>
    <t>ВСИЧКО: I. ПРИХОДИ (1+2)</t>
  </si>
  <si>
    <t>Предоставена временна финансова помощ (нето)</t>
  </si>
  <si>
    <t>Придобиване на дялове, акции и съучастия (нето)</t>
  </si>
  <si>
    <t>възстановени суми по временна финансова помощ (+)</t>
  </si>
  <si>
    <t>предоставени средства по временна финансова помощ (-)</t>
  </si>
  <si>
    <t>постъпления от продажби на дялове, акции и съучастия, и от ликвидационни дялове (+)</t>
  </si>
  <si>
    <t>в т.ч."Фонд енергийна ефективност"(-)</t>
  </si>
  <si>
    <t>Погашения на държавни (общински) ценни книжа (-)</t>
  </si>
  <si>
    <t>получени/възстановени временни безлихвени заеми от набирателни сметки(+/-)</t>
  </si>
  <si>
    <t>остатък в левове по срочни депозити от предходния период (+)</t>
  </si>
  <si>
    <t>наличност в левове по срочни депозити в края на периода (-)</t>
  </si>
  <si>
    <t>преоценка на валутни наличности (нереализирани курсови разлики) по сметки и средства в страната (+/-)</t>
  </si>
  <si>
    <t>ВСИЧКО ПРИХОДИ ПО БЮДЖЕТА</t>
  </si>
  <si>
    <t>текущи дарения, помощи и други безвъзмездно получени суми от други международни организации</t>
  </si>
  <si>
    <t>други текущи дарения, помощи и други безвъзмездно получени суми от чужбина</t>
  </si>
  <si>
    <t>ОБЩА РЕКАПИТУЛАЦИЯ НА РАЗХОДИТЕ</t>
  </si>
  <si>
    <t>ПРИХОДИ</t>
  </si>
  <si>
    <t>А.Отбрана</t>
  </si>
  <si>
    <t>В.Полиция</t>
  </si>
  <si>
    <t>Д.Гражданска защита</t>
  </si>
  <si>
    <t>Всичко</t>
  </si>
  <si>
    <t>други финансови услуги</t>
  </si>
  <si>
    <t>за осъществяване на болнична помощ</t>
  </si>
  <si>
    <t>А. Жилищно строителство и БКС</t>
  </si>
  <si>
    <t>Б. Опазване на околната среда</t>
  </si>
  <si>
    <t>такса ангажимент по заеми</t>
  </si>
  <si>
    <t>Разходи за лихви по емисии на ДЦК (общински ценни книжа)</t>
  </si>
  <si>
    <t>лихви по държавни (общински) ценни книжа</t>
  </si>
  <si>
    <t>Разходи за лихви по други заеми от страната</t>
  </si>
  <si>
    <t>Резерв за непредвидени и неотложни разходи</t>
  </si>
  <si>
    <t>погашения по дългосрочни заеми от други лица в страната (-)</t>
  </si>
  <si>
    <t>погашения по дългосрочни държавни (общински) ценни книжа (-)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</si>
</sst>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1010409]###\ ###\ ###\ ###"/>
    <numFmt numFmtId="169" formatCode="[$-1010409]General"/>
    <numFmt numFmtId="170" formatCode="[$-402]dd\ mmmm\ yyyy\ &quot;г.&quot;"/>
  </numFmts>
  <fonts count="15"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sz val="10"/>
      <name val="Heba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wrapText="1"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20" applyFill="1" applyBorder="1" applyProtection="1">
      <alignment vertical="top" wrapText="1"/>
      <protection/>
    </xf>
    <xf numFmtId="0" fontId="3" fillId="0" borderId="1" xfId="20" applyFill="1" applyBorder="1" applyProtection="1">
      <alignment vertical="top" wrapText="1"/>
      <protection/>
    </xf>
    <xf numFmtId="0" fontId="2" fillId="0" borderId="2" xfId="20" applyFill="1" applyBorder="1" applyProtection="1">
      <alignment horizontal="right" vertical="top" wrapText="1"/>
      <protection/>
    </xf>
    <xf numFmtId="0" fontId="2" fillId="0" borderId="2" xfId="20" applyFill="1" applyBorder="1" applyProtection="1">
      <alignment horizontal="left" vertical="top" wrapText="1"/>
      <protection/>
    </xf>
    <xf numFmtId="0" fontId="3" fillId="0" borderId="2" xfId="20" applyFill="1" applyBorder="1" applyProtection="1">
      <alignment horizontal="right" vertical="top" wrapText="1"/>
      <protection/>
    </xf>
    <xf numFmtId="0" fontId="3" fillId="0" borderId="2" xfId="20" applyFill="1" applyBorder="1" applyProtection="1">
      <alignment horizontal="left" vertical="top" wrapText="1"/>
      <protection/>
    </xf>
    <xf numFmtId="0" fontId="0" fillId="0" borderId="0" xfId="20">
      <alignment wrapText="1"/>
      <protection/>
    </xf>
    <xf numFmtId="0" fontId="2" fillId="0" borderId="1" xfId="20" applyFont="1" applyFill="1" applyBorder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1" fillId="0" borderId="3" xfId="20" applyFill="1" applyBorder="1">
      <alignment horizontal="center" vertical="center" wrapText="1"/>
      <protection/>
    </xf>
    <xf numFmtId="0" fontId="1" fillId="0" borderId="4" xfId="20" applyFont="1" applyFill="1" applyBorder="1">
      <alignment horizontal="center" vertical="center" wrapText="1"/>
      <protection/>
    </xf>
    <xf numFmtId="0" fontId="1" fillId="0" borderId="5" xfId="20" applyFont="1" applyFill="1" applyBorder="1">
      <alignment horizontal="center" vertical="center" wrapText="1"/>
      <protection/>
    </xf>
    <xf numFmtId="0" fontId="3" fillId="0" borderId="6" xfId="20" applyFill="1" applyBorder="1">
      <alignment vertical="top" wrapText="1"/>
      <protection/>
    </xf>
    <xf numFmtId="0" fontId="3" fillId="0" borderId="6" xfId="20" applyFill="1" applyBorder="1">
      <alignment horizontal="right" vertical="top" wrapText="1"/>
      <protection/>
    </xf>
    <xf numFmtId="0" fontId="3" fillId="0" borderId="6" xfId="20" applyFill="1" applyBorder="1">
      <alignment horizontal="left" vertical="top" wrapText="1"/>
      <protection/>
    </xf>
    <xf numFmtId="0" fontId="3" fillId="0" borderId="7" xfId="20" applyFont="1" applyFill="1" applyBorder="1" applyAlignment="1">
      <alignment horizontal="left" vertical="top" wrapText="1"/>
      <protection/>
    </xf>
    <xf numFmtId="0" fontId="1" fillId="0" borderId="8" xfId="20" applyFont="1" applyFill="1" applyBorder="1" applyAlignment="1">
      <alignment horizontal="left" vertical="center" wrapText="1"/>
      <protection/>
    </xf>
    <xf numFmtId="0" fontId="2" fillId="0" borderId="9" xfId="20" applyFill="1" applyBorder="1">
      <alignment vertical="top" wrapText="1"/>
      <protection/>
    </xf>
    <xf numFmtId="0" fontId="3" fillId="0" borderId="1" xfId="20" applyFont="1" applyFill="1" applyBorder="1" applyProtection="1">
      <alignment vertical="top" wrapText="1"/>
      <protection/>
    </xf>
    <xf numFmtId="0" fontId="3" fillId="0" borderId="2" xfId="20" applyFont="1" applyFill="1" applyBorder="1" applyProtection="1">
      <alignment horizontal="right" vertical="top" wrapText="1"/>
      <protection/>
    </xf>
    <xf numFmtId="168" fontId="3" fillId="0" borderId="10" xfId="20" applyNumberFormat="1" applyFont="1" applyFill="1" applyBorder="1" applyAlignment="1" applyProtection="1">
      <alignment horizontal="right" vertical="center" wrapText="1"/>
      <protection/>
    </xf>
    <xf numFmtId="0" fontId="1" fillId="0" borderId="8" xfId="20" applyFont="1" applyFill="1" applyBorder="1" applyAlignment="1">
      <alignment horizontal="center" vertical="center" wrapText="1"/>
      <protection/>
    </xf>
    <xf numFmtId="0" fontId="1" fillId="0" borderId="8" xfId="20" applyFont="1" applyFill="1" applyBorder="1">
      <alignment horizontal="center" vertical="center" wrapText="1"/>
      <protection/>
    </xf>
    <xf numFmtId="49" fontId="2" fillId="0" borderId="2" xfId="20" applyNumberFormat="1" applyFont="1" applyFill="1" applyBorder="1" applyProtection="1">
      <alignment horizontal="left" vertical="top" wrapText="1"/>
      <protection/>
    </xf>
    <xf numFmtId="0" fontId="2" fillId="2" borderId="11" xfId="20" applyFill="1" applyBorder="1" applyProtection="1">
      <alignment horizontal="right" vertical="top" wrapText="1"/>
      <protection/>
    </xf>
    <xf numFmtId="0" fontId="2" fillId="2" borderId="11" xfId="20" applyFill="1" applyBorder="1" applyProtection="1">
      <alignment horizontal="left" vertical="top" wrapText="1"/>
      <protection/>
    </xf>
    <xf numFmtId="0" fontId="3" fillId="0" borderId="1" xfId="20" applyFont="1" applyFill="1" applyBorder="1" applyProtection="1">
      <alignment vertical="top" wrapText="1"/>
      <protection/>
    </xf>
    <xf numFmtId="0" fontId="7" fillId="2" borderId="1" xfId="20" applyFont="1" applyFill="1" applyBorder="1" applyProtection="1">
      <alignment vertical="top" wrapText="1"/>
      <protection/>
    </xf>
    <xf numFmtId="0" fontId="7" fillId="2" borderId="2" xfId="20" applyFont="1" applyFill="1" applyBorder="1" applyProtection="1">
      <alignment horizontal="right" vertical="top" wrapText="1"/>
      <protection/>
    </xf>
    <xf numFmtId="0" fontId="7" fillId="2" borderId="2" xfId="20" applyFont="1" applyFill="1" applyBorder="1" applyProtection="1">
      <alignment horizontal="left" vertical="top" wrapText="1"/>
      <protection/>
    </xf>
    <xf numFmtId="168" fontId="3" fillId="0" borderId="1" xfId="20" applyNumberFormat="1" applyFill="1" applyBorder="1" applyAlignment="1" applyProtection="1">
      <alignment horizontal="right" vertical="center" wrapText="1"/>
      <protection/>
    </xf>
    <xf numFmtId="0" fontId="2" fillId="0" borderId="9" xfId="20" applyFill="1" applyBorder="1" applyAlignment="1">
      <alignment horizontal="right" vertical="top" wrapText="1"/>
      <protection/>
    </xf>
    <xf numFmtId="0" fontId="3" fillId="0" borderId="12" xfId="20" applyFill="1" applyBorder="1" applyAlignment="1">
      <alignment horizontal="right" vertical="top" wrapText="1"/>
      <protection/>
    </xf>
    <xf numFmtId="168" fontId="3" fillId="0" borderId="13" xfId="20" applyFill="1" applyBorder="1" applyAlignment="1">
      <alignment horizontal="right" vertical="center" wrapText="1"/>
      <protection/>
    </xf>
    <xf numFmtId="168" fontId="3" fillId="0" borderId="6" xfId="20" applyFill="1" applyBorder="1" applyAlignment="1">
      <alignment horizontal="right" vertical="center" wrapText="1"/>
      <protection/>
    </xf>
    <xf numFmtId="168" fontId="2" fillId="0" borderId="10" xfId="20" applyNumberFormat="1" applyFill="1" applyBorder="1" applyAlignment="1" applyProtection="1">
      <alignment horizontal="right" vertical="center" wrapText="1"/>
      <protection/>
    </xf>
    <xf numFmtId="168" fontId="2" fillId="0" borderId="1" xfId="20" applyNumberFormat="1" applyFill="1" applyBorder="1" applyAlignment="1" applyProtection="1">
      <alignment horizontal="right" vertical="center" wrapText="1"/>
      <protection/>
    </xf>
    <xf numFmtId="168" fontId="3" fillId="0" borderId="10" xfId="20" applyNumberFormat="1" applyFill="1" applyBorder="1" applyAlignment="1" applyProtection="1">
      <alignment horizontal="right" vertical="center" wrapText="1"/>
      <protection/>
    </xf>
    <xf numFmtId="1" fontId="2" fillId="0" borderId="10" xfId="20" applyNumberFormat="1" applyFill="1" applyBorder="1" applyAlignment="1" applyProtection="1">
      <alignment horizontal="right" vertical="center" wrapText="1"/>
      <protection/>
    </xf>
    <xf numFmtId="168" fontId="7" fillId="2" borderId="14" xfId="20" applyNumberFormat="1" applyFont="1" applyFill="1" applyBorder="1" applyAlignment="1" applyProtection="1">
      <alignment horizontal="right" vertical="center" wrapText="1"/>
      <protection/>
    </xf>
    <xf numFmtId="0" fontId="3" fillId="0" borderId="1" xfId="20" applyFill="1" applyBorder="1" applyAlignment="1">
      <alignment horizontal="right" vertical="center" wrapText="1"/>
      <protection/>
    </xf>
    <xf numFmtId="168" fontId="7" fillId="2" borderId="10" xfId="20" applyNumberFormat="1" applyFont="1" applyFill="1" applyBorder="1" applyAlignment="1" applyProtection="1">
      <alignment horizontal="right" vertical="center" wrapText="1"/>
      <protection/>
    </xf>
    <xf numFmtId="0" fontId="0" fillId="0" borderId="0" xfId="20" applyAlignment="1">
      <alignment horizontal="right" vertical="center" wrapText="1"/>
      <protection/>
    </xf>
    <xf numFmtId="0" fontId="0" fillId="0" borderId="0" xfId="20" applyAlignment="1">
      <alignment horizontal="right" wrapText="1"/>
      <protection/>
    </xf>
    <xf numFmtId="0" fontId="0" fillId="0" borderId="0" xfId="0" applyAlignment="1">
      <alignment horizontal="right"/>
    </xf>
    <xf numFmtId="0" fontId="3" fillId="0" borderId="15" xfId="20" applyFont="1" applyFill="1" applyBorder="1" applyAlignment="1">
      <alignment horizontal="left" vertical="top" wrapText="1"/>
      <protection/>
    </xf>
    <xf numFmtId="0" fontId="2" fillId="0" borderId="16" xfId="20" applyFill="1" applyBorder="1" applyAlignment="1">
      <alignment horizontal="right" vertical="center" wrapText="1"/>
      <protection/>
    </xf>
    <xf numFmtId="0" fontId="3" fillId="0" borderId="6" xfId="20" applyFill="1" applyBorder="1" applyProtection="1">
      <alignment horizontal="right" vertical="top" wrapText="1"/>
      <protection/>
    </xf>
    <xf numFmtId="0" fontId="3" fillId="0" borderId="6" xfId="20" applyFill="1" applyBorder="1" applyProtection="1">
      <alignment horizontal="left" vertical="top" wrapText="1"/>
      <protection/>
    </xf>
    <xf numFmtId="0" fontId="2" fillId="0" borderId="17" xfId="20" applyFill="1" applyBorder="1">
      <alignment vertical="top" wrapText="1"/>
      <protection/>
    </xf>
    <xf numFmtId="0" fontId="2" fillId="0" borderId="18" xfId="20" applyFill="1" applyBorder="1">
      <alignment vertical="top" wrapText="1"/>
      <protection/>
    </xf>
    <xf numFmtId="0" fontId="3" fillId="0" borderId="15" xfId="20" applyFill="1" applyBorder="1">
      <alignment horizontal="center" vertical="top" wrapText="1"/>
      <protection/>
    </xf>
    <xf numFmtId="168" fontId="3" fillId="0" borderId="14" xfId="20" applyNumberFormat="1" applyFill="1" applyBorder="1" applyAlignment="1" applyProtection="1">
      <alignment horizontal="right" vertical="center" wrapText="1"/>
      <protection/>
    </xf>
    <xf numFmtId="168" fontId="3" fillId="0" borderId="13" xfId="20" applyNumberFormat="1" applyFill="1" applyBorder="1" applyAlignment="1" applyProtection="1">
      <alignment horizontal="right" vertical="center" wrapText="1"/>
      <protection/>
    </xf>
    <xf numFmtId="0" fontId="2" fillId="0" borderId="19" xfId="20" applyFill="1" applyBorder="1">
      <alignment vertical="top" wrapText="1"/>
      <protection/>
    </xf>
    <xf numFmtId="0" fontId="2" fillId="0" borderId="19" xfId="20" applyFill="1" applyBorder="1" applyAlignment="1">
      <alignment horizontal="right" vertical="center" wrapText="1"/>
      <protection/>
    </xf>
    <xf numFmtId="0" fontId="3" fillId="0" borderId="18" xfId="20" applyFill="1" applyBorder="1" applyAlignment="1">
      <alignment horizontal="right" vertical="center" wrapText="1"/>
      <protection/>
    </xf>
    <xf numFmtId="0" fontId="1" fillId="0" borderId="15" xfId="20" applyFont="1" applyFill="1" applyBorder="1" applyAlignment="1">
      <alignment horizontal="left" vertical="top" wrapText="1"/>
      <protection/>
    </xf>
    <xf numFmtId="168" fontId="7" fillId="2" borderId="1" xfId="20" applyNumberFormat="1" applyFont="1" applyFill="1" applyBorder="1" applyAlignment="1" applyProtection="1">
      <alignment horizontal="right" vertical="center" wrapText="1"/>
      <protection/>
    </xf>
    <xf numFmtId="0" fontId="3" fillId="2" borderId="11" xfId="20" applyFill="1" applyBorder="1" applyAlignment="1" applyProtection="1">
      <alignment horizontal="right" vertical="center" wrapText="1"/>
      <protection/>
    </xf>
    <xf numFmtId="0" fontId="3" fillId="2" borderId="11" xfId="20" applyFill="1" applyBorder="1" applyAlignment="1" applyProtection="1">
      <alignment horizontal="left" vertical="center" wrapText="1"/>
      <protection/>
    </xf>
    <xf numFmtId="0" fontId="7" fillId="3" borderId="1" xfId="20" applyFont="1" applyFill="1" applyBorder="1" applyProtection="1">
      <alignment vertical="top" wrapText="1"/>
      <protection/>
    </xf>
    <xf numFmtId="0" fontId="7" fillId="3" borderId="2" xfId="20" applyFont="1" applyFill="1" applyBorder="1" applyProtection="1">
      <alignment horizontal="right" vertical="top" wrapText="1"/>
      <protection/>
    </xf>
    <xf numFmtId="0" fontId="7" fillId="3" borderId="2" xfId="20" applyFont="1" applyFill="1" applyBorder="1" applyProtection="1">
      <alignment horizontal="left" vertical="top" wrapText="1"/>
      <protection/>
    </xf>
    <xf numFmtId="168" fontId="7" fillId="3" borderId="10" xfId="20" applyNumberFormat="1" applyFont="1" applyFill="1" applyBorder="1" applyAlignment="1" applyProtection="1">
      <alignment horizontal="right" vertical="center" wrapText="1"/>
      <protection/>
    </xf>
    <xf numFmtId="0" fontId="7" fillId="3" borderId="14" xfId="20" applyFont="1" applyFill="1" applyBorder="1" applyProtection="1">
      <alignment vertical="top" wrapText="1"/>
      <protection/>
    </xf>
    <xf numFmtId="0" fontId="2" fillId="3" borderId="11" xfId="20" applyFill="1" applyBorder="1" applyProtection="1">
      <alignment horizontal="right" vertical="top" wrapText="1"/>
      <protection/>
    </xf>
    <xf numFmtId="0" fontId="2" fillId="3" borderId="11" xfId="20" applyFill="1" applyBorder="1" applyProtection="1">
      <alignment horizontal="left" vertical="top" wrapText="1"/>
      <protection/>
    </xf>
    <xf numFmtId="168" fontId="7" fillId="3" borderId="14" xfId="20" applyNumberFormat="1" applyFont="1" applyFill="1" applyBorder="1" applyAlignment="1" applyProtection="1">
      <alignment horizontal="right" vertical="center" wrapText="1"/>
      <protection/>
    </xf>
    <xf numFmtId="0" fontId="7" fillId="2" borderId="11" xfId="20" applyFont="1" applyFill="1" applyBorder="1" applyProtection="1">
      <alignment horizontal="right" vertical="top" wrapText="1"/>
      <protection/>
    </xf>
    <xf numFmtId="0" fontId="7" fillId="2" borderId="11" xfId="20" applyFont="1" applyFill="1" applyBorder="1" applyProtection="1">
      <alignment horizontal="left" vertical="top" wrapText="1"/>
      <protection/>
    </xf>
    <xf numFmtId="0" fontId="3" fillId="0" borderId="20" xfId="20" applyFill="1" applyBorder="1" applyAlignment="1">
      <alignment horizontal="right" vertical="center" wrapText="1"/>
      <protection/>
    </xf>
    <xf numFmtId="0" fontId="2" fillId="0" borderId="18" xfId="20" applyFill="1" applyBorder="1" applyAlignment="1">
      <alignment horizontal="right" vertical="center" wrapText="1"/>
      <protection/>
    </xf>
    <xf numFmtId="0" fontId="3" fillId="0" borderId="11" xfId="20" applyFill="1" applyBorder="1" applyProtection="1">
      <alignment horizontal="right" vertical="top" wrapText="1"/>
      <protection/>
    </xf>
    <xf numFmtId="0" fontId="3" fillId="0" borderId="11" xfId="20" applyFill="1" applyBorder="1" applyProtection="1">
      <alignment horizontal="left" vertical="top" wrapText="1"/>
      <protection/>
    </xf>
    <xf numFmtId="0" fontId="9" fillId="0" borderId="21" xfId="0" applyFont="1" applyFill="1" applyBorder="1" applyAlignment="1">
      <alignment/>
    </xf>
    <xf numFmtId="0" fontId="0" fillId="0" borderId="22" xfId="15" applyFont="1" applyFill="1" applyBorder="1" applyAlignment="1">
      <alignment wrapText="1"/>
      <protection/>
    </xf>
    <xf numFmtId="0" fontId="0" fillId="0" borderId="23" xfId="15" applyFont="1" applyFill="1" applyBorder="1">
      <alignment/>
      <protection/>
    </xf>
    <xf numFmtId="0" fontId="0" fillId="0" borderId="22" xfId="15" applyFont="1" applyFill="1" applyBorder="1">
      <alignment/>
      <protection/>
    </xf>
    <xf numFmtId="168" fontId="2" fillId="0" borderId="10" xfId="20" applyNumberFormat="1" applyFont="1" applyFill="1" applyBorder="1" applyAlignment="1" applyProtection="1">
      <alignment horizontal="right" vertical="center" wrapText="1"/>
      <protection/>
    </xf>
    <xf numFmtId="168" fontId="2" fillId="0" borderId="1" xfId="20" applyNumberFormat="1" applyFont="1" applyFill="1" applyBorder="1" applyAlignment="1" applyProtection="1">
      <alignment horizontal="right" vertical="center" wrapText="1"/>
      <protection/>
    </xf>
    <xf numFmtId="0" fontId="3" fillId="0" borderId="15" xfId="20" applyFill="1" applyBorder="1" applyAlignment="1">
      <alignment horizontal="left" vertical="top" wrapText="1"/>
      <protection/>
    </xf>
    <xf numFmtId="0" fontId="3" fillId="2" borderId="1" xfId="20" applyFont="1" applyFill="1" applyBorder="1" applyProtection="1">
      <alignment vertical="top" wrapText="1"/>
      <protection/>
    </xf>
    <xf numFmtId="0" fontId="2" fillId="2" borderId="2" xfId="20" applyFill="1" applyBorder="1" applyProtection="1">
      <alignment horizontal="right" vertical="top" wrapText="1"/>
      <protection/>
    </xf>
    <xf numFmtId="0" fontId="2" fillId="2" borderId="2" xfId="20" applyFill="1" applyBorder="1" applyProtection="1">
      <alignment horizontal="left" vertical="top" wrapText="1"/>
      <protection/>
    </xf>
    <xf numFmtId="168" fontId="3" fillId="2" borderId="10" xfId="20" applyNumberFormat="1" applyFont="1" applyFill="1" applyBorder="1" applyAlignment="1" applyProtection="1">
      <alignment horizontal="right" vertical="center" wrapText="1"/>
      <protection/>
    </xf>
    <xf numFmtId="0" fontId="3" fillId="2" borderId="1" xfId="20" applyFont="1" applyFill="1" applyBorder="1" applyProtection="1">
      <alignment vertical="top" wrapText="1"/>
      <protection/>
    </xf>
    <xf numFmtId="0" fontId="3" fillId="2" borderId="2" xfId="20" applyFill="1" applyBorder="1" applyProtection="1">
      <alignment horizontal="right" vertical="top" wrapText="1"/>
      <protection/>
    </xf>
    <xf numFmtId="0" fontId="3" fillId="2" borderId="2" xfId="20" applyFill="1" applyBorder="1" applyProtection="1">
      <alignment horizontal="left" vertical="top" wrapText="1"/>
      <protection/>
    </xf>
    <xf numFmtId="168" fontId="3" fillId="2" borderId="1" xfId="20" applyNumberForma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2" borderId="1" xfId="2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wrapText="1"/>
      <protection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wrapText="1"/>
      <protection/>
    </xf>
    <xf numFmtId="0" fontId="10" fillId="0" borderId="1" xfId="0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ill="1" applyBorder="1" applyAlignment="1" applyProtection="1">
      <alignment/>
      <protection/>
    </xf>
    <xf numFmtId="3" fontId="0" fillId="0" borderId="1" xfId="0" applyNumberForma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" fontId="0" fillId="0" borderId="6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" xfId="0" applyFill="1" applyBorder="1" applyAlignment="1" applyProtection="1">
      <alignment horizontal="left"/>
      <protection/>
    </xf>
    <xf numFmtId="3" fontId="9" fillId="0" borderId="1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4" fontId="10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1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 applyProtection="1">
      <alignment horizontal="left"/>
      <protection/>
    </xf>
    <xf numFmtId="4" fontId="0" fillId="0" borderId="1" xfId="0" applyNumberFormat="1" applyFill="1" applyBorder="1" applyAlignment="1" applyProtection="1">
      <alignment/>
      <protection/>
    </xf>
    <xf numFmtId="0" fontId="5" fillId="0" borderId="0" xfId="0" applyFont="1" applyFill="1" applyAlignment="1">
      <alignment vertical="center" wrapText="1"/>
    </xf>
    <xf numFmtId="0" fontId="10" fillId="0" borderId="26" xfId="0" applyFont="1" applyFill="1" applyBorder="1" applyAlignment="1">
      <alignment/>
    </xf>
    <xf numFmtId="0" fontId="1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left"/>
      <protection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7" xfId="20" applyFont="1" applyFill="1" applyBorder="1" applyAlignment="1">
      <alignment horizontal="center" vertical="center" wrapText="1"/>
      <protection/>
    </xf>
    <xf numFmtId="0" fontId="1" fillId="0" borderId="28" xfId="20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34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3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10" fillId="2" borderId="1" xfId="0" applyFont="1" applyFill="1" applyBorder="1" applyAlignment="1" applyProtection="1">
      <alignment wrapText="1"/>
      <protection/>
    </xf>
    <xf numFmtId="0" fontId="10" fillId="2" borderId="1" xfId="0" applyFont="1" applyFill="1" applyBorder="1" applyAlignment="1" applyProtection="1">
      <alignment/>
      <protection/>
    </xf>
    <xf numFmtId="3" fontId="10" fillId="2" borderId="1" xfId="0" applyNumberFormat="1" applyFont="1" applyFill="1" applyBorder="1" applyAlignment="1" applyProtection="1">
      <alignment/>
      <protection/>
    </xf>
    <xf numFmtId="3" fontId="10" fillId="2" borderId="1" xfId="0" applyNumberFormat="1" applyFont="1" applyFill="1" applyBorder="1" applyAlignment="1">
      <alignment/>
    </xf>
  </cellXfs>
  <cellStyles count="8">
    <cellStyle name="Normal" xfId="0"/>
    <cellStyle name="Normal_EBK_PROJECT_2001-last" xfId="15"/>
    <cellStyle name="Currency" xfId="16"/>
    <cellStyle name="Currency [0]" xfId="17"/>
    <cellStyle name="Comma" xfId="18"/>
    <cellStyle name="Comma [0]" xfId="19"/>
    <cellStyle name="Нормален_Лист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304800</xdr:colOff>
      <xdr:row>10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343150"/>
          <a:ext cx="304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7"/>
  <sheetViews>
    <sheetView workbookViewId="0" topLeftCell="A98">
      <selection activeCell="A99" sqref="A99"/>
    </sheetView>
  </sheetViews>
  <sheetFormatPr defaultColWidth="9.140625" defaultRowHeight="12.75"/>
  <cols>
    <col min="1" max="1" width="59.57421875" style="0" customWidth="1"/>
    <col min="4" max="4" width="13.00390625" style="0" customWidth="1"/>
    <col min="5" max="5" width="11.7109375" style="0" customWidth="1"/>
  </cols>
  <sheetData>
    <row r="1" spans="1:5" ht="12.75">
      <c r="A1" s="148" t="s">
        <v>214</v>
      </c>
      <c r="B1" s="148"/>
      <c r="C1" s="148"/>
      <c r="D1" s="148"/>
      <c r="E1" s="148"/>
    </row>
    <row r="2" spans="1:5" ht="12.75">
      <c r="A2" s="148"/>
      <c r="B2" s="148"/>
      <c r="C2" s="148"/>
      <c r="D2" s="148"/>
      <c r="E2" s="148"/>
    </row>
    <row r="3" spans="1:5" ht="14.25">
      <c r="A3" s="149" t="s">
        <v>215</v>
      </c>
      <c r="B3" s="149"/>
      <c r="C3" s="149"/>
      <c r="D3" s="149"/>
      <c r="E3" s="149"/>
    </row>
    <row r="4" spans="1:5" ht="14.25">
      <c r="A4" s="149" t="s">
        <v>244</v>
      </c>
      <c r="B4" s="149"/>
      <c r="C4" s="149"/>
      <c r="D4" s="149"/>
      <c r="E4" s="149"/>
    </row>
    <row r="5" spans="1:5" s="1" customFormat="1" ht="15" thickBot="1">
      <c r="A5" s="14"/>
      <c r="B5" s="14"/>
      <c r="C5" s="14"/>
      <c r="D5" s="14"/>
      <c r="E5" s="14"/>
    </row>
    <row r="6" spans="1:5" ht="46.5" customHeight="1" thickBot="1">
      <c r="A6" s="15" t="s">
        <v>122</v>
      </c>
      <c r="B6" s="150" t="s">
        <v>123</v>
      </c>
      <c r="C6" s="151"/>
      <c r="D6" s="16" t="s">
        <v>216</v>
      </c>
      <c r="E6" s="17" t="s">
        <v>0</v>
      </c>
    </row>
    <row r="7" spans="1:5" ht="46.5" customHeight="1" thickBot="1">
      <c r="A7" s="22" t="s">
        <v>217</v>
      </c>
      <c r="B7" s="27"/>
      <c r="C7" s="27"/>
      <c r="D7" s="28"/>
      <c r="E7" s="28"/>
    </row>
    <row r="8" spans="1:5" ht="13.5" thickBot="1">
      <c r="A8" s="21" t="s">
        <v>218</v>
      </c>
      <c r="B8" s="23"/>
      <c r="C8" s="23"/>
      <c r="D8" s="37"/>
      <c r="E8" s="38"/>
    </row>
    <row r="9" spans="1:5" ht="13.5" thickBot="1">
      <c r="A9" s="18" t="s">
        <v>1</v>
      </c>
      <c r="B9" s="19" t="s">
        <v>2</v>
      </c>
      <c r="C9" s="20" t="s">
        <v>3</v>
      </c>
      <c r="D9" s="39">
        <v>1150000</v>
      </c>
      <c r="E9" s="40">
        <v>1110152</v>
      </c>
    </row>
    <row r="10" spans="1:5" ht="13.5" thickBot="1">
      <c r="A10" s="2" t="s">
        <v>4</v>
      </c>
      <c r="B10" s="4" t="s">
        <v>2</v>
      </c>
      <c r="C10" s="5" t="s">
        <v>5</v>
      </c>
      <c r="D10" s="41">
        <v>1150000</v>
      </c>
      <c r="E10" s="42">
        <v>1110152</v>
      </c>
    </row>
    <row r="11" spans="1:5" ht="13.5" thickBot="1">
      <c r="A11" s="3" t="s">
        <v>6</v>
      </c>
      <c r="B11" s="6" t="s">
        <v>7</v>
      </c>
      <c r="C11" s="7" t="s">
        <v>3</v>
      </c>
      <c r="D11" s="43">
        <v>34316900</v>
      </c>
      <c r="E11" s="36">
        <v>32126161</v>
      </c>
    </row>
    <row r="12" spans="1:5" ht="13.5" thickBot="1">
      <c r="A12" s="2" t="s">
        <v>8</v>
      </c>
      <c r="B12" s="4" t="s">
        <v>7</v>
      </c>
      <c r="C12" s="5" t="s">
        <v>2</v>
      </c>
      <c r="D12" s="41">
        <v>14010000</v>
      </c>
      <c r="E12" s="42">
        <v>14008882</v>
      </c>
    </row>
    <row r="13" spans="1:5" ht="13.5" thickBot="1">
      <c r="A13" s="9" t="s">
        <v>219</v>
      </c>
      <c r="B13" s="4">
        <v>13</v>
      </c>
      <c r="C13" s="29" t="s">
        <v>31</v>
      </c>
      <c r="D13" s="44">
        <v>0</v>
      </c>
      <c r="E13" s="42">
        <v>32</v>
      </c>
    </row>
    <row r="14" spans="1:5" ht="13.5" thickBot="1">
      <c r="A14" s="2" t="s">
        <v>9</v>
      </c>
      <c r="B14" s="4" t="s">
        <v>7</v>
      </c>
      <c r="C14" s="5" t="s">
        <v>5</v>
      </c>
      <c r="D14" s="41">
        <v>9000000</v>
      </c>
      <c r="E14" s="42">
        <v>8850576</v>
      </c>
    </row>
    <row r="15" spans="1:5" ht="39.75" customHeight="1" thickBot="1">
      <c r="A15" s="2" t="s">
        <v>10</v>
      </c>
      <c r="B15" s="4" t="s">
        <v>7</v>
      </c>
      <c r="C15" s="5" t="s">
        <v>11</v>
      </c>
      <c r="D15" s="41">
        <v>11000000</v>
      </c>
      <c r="E15" s="42">
        <v>9053620</v>
      </c>
    </row>
    <row r="16" spans="1:5" ht="13.5" thickBot="1">
      <c r="A16" s="2" t="s">
        <v>12</v>
      </c>
      <c r="B16" s="4" t="s">
        <v>7</v>
      </c>
      <c r="C16" s="5" t="s">
        <v>13</v>
      </c>
      <c r="D16" s="41">
        <v>306900</v>
      </c>
      <c r="E16" s="42">
        <v>213051</v>
      </c>
    </row>
    <row r="17" spans="1:5" ht="13.5" thickBot="1">
      <c r="A17" s="3" t="s">
        <v>14</v>
      </c>
      <c r="B17" s="6" t="s">
        <v>15</v>
      </c>
      <c r="C17" s="7" t="s">
        <v>3</v>
      </c>
      <c r="D17" s="43">
        <v>50000</v>
      </c>
      <c r="E17" s="36">
        <v>18648</v>
      </c>
    </row>
    <row r="18" spans="1:5" ht="13.5" thickBot="1">
      <c r="A18" s="71" t="s">
        <v>16</v>
      </c>
      <c r="B18" s="72" t="s">
        <v>17</v>
      </c>
      <c r="C18" s="73" t="s">
        <v>17</v>
      </c>
      <c r="D18" s="74">
        <f>D9+D11+D17</f>
        <v>35516900</v>
      </c>
      <c r="E18" s="74">
        <f>E9+E11+E17</f>
        <v>33254961</v>
      </c>
    </row>
    <row r="19" spans="1:5" ht="13.5" thickBot="1">
      <c r="A19" s="51" t="s">
        <v>220</v>
      </c>
      <c r="B19" s="55"/>
      <c r="C19" s="56"/>
      <c r="D19" s="52"/>
      <c r="E19" s="46"/>
    </row>
    <row r="20" spans="1:5" ht="13.5" thickBot="1">
      <c r="A20" s="3" t="s">
        <v>18</v>
      </c>
      <c r="B20" s="53" t="s">
        <v>19</v>
      </c>
      <c r="C20" s="54" t="s">
        <v>3</v>
      </c>
      <c r="D20" s="36">
        <f>SUM(D21:D26)</f>
        <v>11407469</v>
      </c>
      <c r="E20" s="36">
        <f>SUM(E21:E26)</f>
        <v>6631695</v>
      </c>
    </row>
    <row r="21" spans="1:5" ht="13.5" thickBot="1">
      <c r="A21" s="2" t="s">
        <v>20</v>
      </c>
      <c r="B21" s="4" t="s">
        <v>19</v>
      </c>
      <c r="C21" s="5" t="s">
        <v>11</v>
      </c>
      <c r="D21" s="41">
        <v>2328327</v>
      </c>
      <c r="E21" s="42">
        <v>1729526</v>
      </c>
    </row>
    <row r="22" spans="1:5" ht="13.5" thickBot="1">
      <c r="A22" s="2" t="s">
        <v>21</v>
      </c>
      <c r="B22" s="4" t="s">
        <v>19</v>
      </c>
      <c r="C22" s="5" t="s">
        <v>22</v>
      </c>
      <c r="D22" s="41">
        <v>5254604</v>
      </c>
      <c r="E22" s="42">
        <v>3013377</v>
      </c>
    </row>
    <row r="23" spans="1:5" ht="13.5" thickBot="1">
      <c r="A23" s="2" t="s">
        <v>23</v>
      </c>
      <c r="B23" s="4" t="s">
        <v>19</v>
      </c>
      <c r="C23" s="5" t="s">
        <v>24</v>
      </c>
      <c r="D23" s="41">
        <v>262783</v>
      </c>
      <c r="E23" s="42">
        <v>229029</v>
      </c>
    </row>
    <row r="24" spans="1:5" ht="13.5" thickBot="1">
      <c r="A24" s="9" t="s">
        <v>221</v>
      </c>
      <c r="B24" s="4" t="s">
        <v>19</v>
      </c>
      <c r="C24" s="5" t="s">
        <v>35</v>
      </c>
      <c r="D24" s="41">
        <v>1133099</v>
      </c>
      <c r="E24" s="42">
        <v>1304715</v>
      </c>
    </row>
    <row r="25" spans="1:5" ht="13.5" thickBot="1">
      <c r="A25" s="2" t="s">
        <v>25</v>
      </c>
      <c r="B25" s="4" t="s">
        <v>19</v>
      </c>
      <c r="C25" s="5" t="s">
        <v>13</v>
      </c>
      <c r="D25" s="41">
        <v>200027</v>
      </c>
      <c r="E25" s="42">
        <v>49636</v>
      </c>
    </row>
    <row r="26" spans="1:5" ht="13.5" thickBot="1">
      <c r="A26" s="9" t="s">
        <v>222</v>
      </c>
      <c r="B26" s="4" t="s">
        <v>19</v>
      </c>
      <c r="C26" s="5" t="s">
        <v>149</v>
      </c>
      <c r="D26" s="41">
        <v>2228629</v>
      </c>
      <c r="E26" s="42">
        <v>305412</v>
      </c>
    </row>
    <row r="27" spans="1:5" ht="13.5" thickBot="1">
      <c r="A27" s="3" t="s">
        <v>27</v>
      </c>
      <c r="B27" s="6" t="s">
        <v>28</v>
      </c>
      <c r="C27" s="7" t="s">
        <v>3</v>
      </c>
      <c r="D27" s="43">
        <f>SUM(D28:D38)</f>
        <v>41982949</v>
      </c>
      <c r="E27" s="43">
        <f>SUM(E28:E38)</f>
        <v>39197502</v>
      </c>
    </row>
    <row r="28" spans="1:5" ht="13.5" thickBot="1">
      <c r="A28" s="2" t="s">
        <v>29</v>
      </c>
      <c r="B28" s="4" t="s">
        <v>28</v>
      </c>
      <c r="C28" s="5" t="s">
        <v>2</v>
      </c>
      <c r="D28" s="41">
        <v>2200000</v>
      </c>
      <c r="E28" s="42">
        <v>2049480</v>
      </c>
    </row>
    <row r="29" spans="1:5" ht="13.5" thickBot="1">
      <c r="A29" s="2" t="s">
        <v>30</v>
      </c>
      <c r="B29" s="4" t="s">
        <v>28</v>
      </c>
      <c r="C29" s="5" t="s">
        <v>31</v>
      </c>
      <c r="D29" s="41">
        <v>760000</v>
      </c>
      <c r="E29" s="42">
        <v>753504</v>
      </c>
    </row>
    <row r="30" spans="1:5" ht="26.25" thickBot="1">
      <c r="A30" s="2" t="s">
        <v>32</v>
      </c>
      <c r="B30" s="4" t="s">
        <v>28</v>
      </c>
      <c r="C30" s="5" t="s">
        <v>11</v>
      </c>
      <c r="D30" s="41">
        <v>300000</v>
      </c>
      <c r="E30" s="42">
        <v>272901</v>
      </c>
    </row>
    <row r="31" spans="1:5" ht="26.25" thickBot="1">
      <c r="A31" s="2" t="s">
        <v>33</v>
      </c>
      <c r="B31" s="4" t="s">
        <v>28</v>
      </c>
      <c r="C31" s="5" t="s">
        <v>22</v>
      </c>
      <c r="D31" s="41">
        <v>8246000</v>
      </c>
      <c r="E31" s="42">
        <v>8225619</v>
      </c>
    </row>
    <row r="32" spans="1:5" ht="13.5" thickBot="1">
      <c r="A32" s="2" t="s">
        <v>34</v>
      </c>
      <c r="B32" s="4" t="s">
        <v>28</v>
      </c>
      <c r="C32" s="5" t="s">
        <v>35</v>
      </c>
      <c r="D32" s="41">
        <v>27688541</v>
      </c>
      <c r="E32" s="42">
        <v>25242517</v>
      </c>
    </row>
    <row r="33" spans="1:5" ht="13.5" thickBot="1">
      <c r="A33" s="2" t="s">
        <v>36</v>
      </c>
      <c r="B33" s="4" t="s">
        <v>28</v>
      </c>
      <c r="C33" s="5" t="s">
        <v>13</v>
      </c>
      <c r="D33" s="41">
        <v>151658</v>
      </c>
      <c r="E33" s="42">
        <v>151658</v>
      </c>
    </row>
    <row r="34" spans="1:5" ht="13.5" thickBot="1">
      <c r="A34" s="2" t="s">
        <v>37</v>
      </c>
      <c r="B34" s="4" t="s">
        <v>28</v>
      </c>
      <c r="C34" s="5" t="s">
        <v>38</v>
      </c>
      <c r="D34" s="41">
        <v>1450000</v>
      </c>
      <c r="E34" s="42">
        <v>1342771</v>
      </c>
    </row>
    <row r="35" spans="1:5" ht="13.5" thickBot="1">
      <c r="A35" s="2" t="s">
        <v>39</v>
      </c>
      <c r="B35" s="4" t="s">
        <v>28</v>
      </c>
      <c r="C35" s="5" t="s">
        <v>40</v>
      </c>
      <c r="D35" s="41">
        <v>800000</v>
      </c>
      <c r="E35" s="42">
        <v>753527</v>
      </c>
    </row>
    <row r="36" spans="1:5" ht="13.5" thickBot="1">
      <c r="A36" s="2" t="s">
        <v>41</v>
      </c>
      <c r="B36" s="4" t="s">
        <v>28</v>
      </c>
      <c r="C36" s="5" t="s">
        <v>42</v>
      </c>
      <c r="D36" s="41">
        <v>250000</v>
      </c>
      <c r="E36" s="42">
        <v>187112</v>
      </c>
    </row>
    <row r="37" spans="1:5" ht="13.5" thickBot="1">
      <c r="A37" s="2" t="s">
        <v>43</v>
      </c>
      <c r="B37" s="4" t="s">
        <v>28</v>
      </c>
      <c r="C37" s="5" t="s">
        <v>44</v>
      </c>
      <c r="D37" s="41">
        <v>15750</v>
      </c>
      <c r="E37" s="42">
        <v>15721</v>
      </c>
    </row>
    <row r="38" spans="1:5" ht="13.5" thickBot="1">
      <c r="A38" s="2" t="s">
        <v>45</v>
      </c>
      <c r="B38" s="4" t="s">
        <v>28</v>
      </c>
      <c r="C38" s="5" t="s">
        <v>46</v>
      </c>
      <c r="D38" s="41">
        <v>121000</v>
      </c>
      <c r="E38" s="42">
        <v>202692</v>
      </c>
    </row>
    <row r="39" spans="1:5" ht="13.5" thickBot="1">
      <c r="A39" s="3" t="s">
        <v>47</v>
      </c>
      <c r="B39" s="6" t="s">
        <v>48</v>
      </c>
      <c r="C39" s="7" t="s">
        <v>3</v>
      </c>
      <c r="D39" s="43">
        <f>SUM(D40)</f>
        <v>3300025</v>
      </c>
      <c r="E39" s="43">
        <f>SUM(E40)</f>
        <v>2350937</v>
      </c>
    </row>
    <row r="40" spans="1:5" ht="26.25" thickBot="1">
      <c r="A40" s="2" t="s">
        <v>49</v>
      </c>
      <c r="B40" s="4" t="s">
        <v>48</v>
      </c>
      <c r="C40" s="5" t="s">
        <v>31</v>
      </c>
      <c r="D40" s="41">
        <v>3300025</v>
      </c>
      <c r="E40" s="42">
        <v>2350937</v>
      </c>
    </row>
    <row r="41" spans="1:5" ht="13.5" thickBot="1">
      <c r="A41" s="3" t="s">
        <v>50</v>
      </c>
      <c r="B41" s="6" t="s">
        <v>51</v>
      </c>
      <c r="C41" s="7" t="s">
        <v>3</v>
      </c>
      <c r="D41" s="43">
        <f>SUM(D42:D44)</f>
        <v>867644</v>
      </c>
      <c r="E41" s="43">
        <f>SUM(E42:E44)</f>
        <v>393407</v>
      </c>
    </row>
    <row r="42" spans="1:5" ht="13.5" thickBot="1">
      <c r="A42" s="2" t="s">
        <v>52</v>
      </c>
      <c r="B42" s="4" t="s">
        <v>51</v>
      </c>
      <c r="C42" s="5" t="s">
        <v>2</v>
      </c>
      <c r="D42" s="41">
        <v>-16</v>
      </c>
      <c r="E42" s="42">
        <v>-3783</v>
      </c>
    </row>
    <row r="43" spans="1:5" ht="13.5" thickBot="1">
      <c r="A43" s="2" t="s">
        <v>53</v>
      </c>
      <c r="B43" s="4" t="s">
        <v>51</v>
      </c>
      <c r="C43" s="5" t="s">
        <v>40</v>
      </c>
      <c r="D43" s="44">
        <v>0</v>
      </c>
      <c r="E43" s="42">
        <v>5604</v>
      </c>
    </row>
    <row r="44" spans="1:5" ht="13.5" thickBot="1">
      <c r="A44" s="2" t="s">
        <v>55</v>
      </c>
      <c r="B44" s="4" t="s">
        <v>51</v>
      </c>
      <c r="C44" s="5" t="s">
        <v>26</v>
      </c>
      <c r="D44" s="41">
        <v>867660</v>
      </c>
      <c r="E44" s="42">
        <v>391586</v>
      </c>
    </row>
    <row r="45" spans="1:5" ht="13.5" thickBot="1">
      <c r="A45" s="3" t="s">
        <v>56</v>
      </c>
      <c r="B45" s="6" t="s">
        <v>57</v>
      </c>
      <c r="C45" s="7" t="s">
        <v>3</v>
      </c>
      <c r="D45" s="43">
        <f>SUM(D46:D47)</f>
        <v>-3573038</v>
      </c>
      <c r="E45" s="43">
        <f>SUM(E46:E47)</f>
        <v>-3559839</v>
      </c>
    </row>
    <row r="46" spans="1:5" ht="13.5" thickBot="1">
      <c r="A46" s="2" t="s">
        <v>58</v>
      </c>
      <c r="B46" s="4" t="s">
        <v>57</v>
      </c>
      <c r="C46" s="5" t="s">
        <v>2</v>
      </c>
      <c r="D46" s="41">
        <v>-3260833</v>
      </c>
      <c r="E46" s="42">
        <v>-3250855</v>
      </c>
    </row>
    <row r="47" spans="1:5" ht="26.25" thickBot="1">
      <c r="A47" s="2" t="s">
        <v>59</v>
      </c>
      <c r="B47" s="4" t="s">
        <v>57</v>
      </c>
      <c r="C47" s="5" t="s">
        <v>31</v>
      </c>
      <c r="D47" s="41">
        <v>-312205</v>
      </c>
      <c r="E47" s="42">
        <v>-308984</v>
      </c>
    </row>
    <row r="48" spans="1:5" ht="13.5" thickBot="1">
      <c r="A48" s="3" t="s">
        <v>60</v>
      </c>
      <c r="B48" s="6" t="s">
        <v>61</v>
      </c>
      <c r="C48" s="7" t="s">
        <v>3</v>
      </c>
      <c r="D48" s="43">
        <f>SUM(D49:D52)</f>
        <v>7207158</v>
      </c>
      <c r="E48" s="43">
        <f>SUM(E49:E52)</f>
        <v>4755416</v>
      </c>
    </row>
    <row r="49" spans="1:5" ht="13.5" thickBot="1">
      <c r="A49" s="2" t="s">
        <v>62</v>
      </c>
      <c r="B49" s="4" t="s">
        <v>61</v>
      </c>
      <c r="C49" s="5" t="s">
        <v>63</v>
      </c>
      <c r="D49" s="41">
        <v>2700000</v>
      </c>
      <c r="E49" s="42">
        <v>2163745</v>
      </c>
    </row>
    <row r="50" spans="1:5" ht="13.5" thickBot="1">
      <c r="A50" s="9" t="s">
        <v>223</v>
      </c>
      <c r="B50" s="4" t="s">
        <v>61</v>
      </c>
      <c r="C50" s="5">
        <v>23</v>
      </c>
      <c r="D50" s="41">
        <v>7158</v>
      </c>
      <c r="E50" s="42">
        <v>7158</v>
      </c>
    </row>
    <row r="51" spans="1:5" ht="13.5" thickBot="1">
      <c r="A51" s="2" t="s">
        <v>64</v>
      </c>
      <c r="B51" s="4" t="s">
        <v>61</v>
      </c>
      <c r="C51" s="5" t="s">
        <v>65</v>
      </c>
      <c r="D51" s="41">
        <v>500000</v>
      </c>
      <c r="E51" s="42">
        <v>96594</v>
      </c>
    </row>
    <row r="52" spans="1:5" ht="13.5" thickBot="1">
      <c r="A52" s="2" t="s">
        <v>66</v>
      </c>
      <c r="B52" s="4" t="s">
        <v>61</v>
      </c>
      <c r="C52" s="5" t="s">
        <v>61</v>
      </c>
      <c r="D52" s="41">
        <v>4000000</v>
      </c>
      <c r="E52" s="42">
        <v>2487919</v>
      </c>
    </row>
    <row r="53" spans="1:5" ht="13.5" thickBot="1">
      <c r="A53" s="3" t="s">
        <v>67</v>
      </c>
      <c r="B53" s="6" t="s">
        <v>68</v>
      </c>
      <c r="C53" s="7" t="s">
        <v>3</v>
      </c>
      <c r="D53" s="43">
        <v>1350000</v>
      </c>
      <c r="E53" s="36">
        <v>1332364</v>
      </c>
    </row>
    <row r="54" spans="1:5" ht="26.25" thickBot="1">
      <c r="A54" s="3" t="s">
        <v>69</v>
      </c>
      <c r="B54" s="6" t="s">
        <v>70</v>
      </c>
      <c r="C54" s="7" t="s">
        <v>3</v>
      </c>
      <c r="D54" s="43">
        <f>SUM(D55:D56)</f>
        <v>293917</v>
      </c>
      <c r="E54" s="43">
        <f>SUM(E55:E56)</f>
        <v>293917</v>
      </c>
    </row>
    <row r="55" spans="1:5" ht="26.25" thickBot="1">
      <c r="A55" s="2" t="s">
        <v>71</v>
      </c>
      <c r="B55" s="4" t="s">
        <v>70</v>
      </c>
      <c r="C55" s="5" t="s">
        <v>2</v>
      </c>
      <c r="D55" s="41">
        <v>262708</v>
      </c>
      <c r="E55" s="42">
        <v>262708</v>
      </c>
    </row>
    <row r="56" spans="1:5" ht="26.25" thickBot="1">
      <c r="A56" s="2" t="s">
        <v>71</v>
      </c>
      <c r="B56" s="4" t="s">
        <v>70</v>
      </c>
      <c r="C56" s="5" t="s">
        <v>5</v>
      </c>
      <c r="D56" s="41">
        <v>31209</v>
      </c>
      <c r="E56" s="42">
        <v>31209</v>
      </c>
    </row>
    <row r="57" spans="1:5" ht="26.25" thickBot="1">
      <c r="A57" s="3" t="s">
        <v>72</v>
      </c>
      <c r="B57" s="6" t="s">
        <v>73</v>
      </c>
      <c r="C57" s="7" t="s">
        <v>3</v>
      </c>
      <c r="D57" s="43">
        <f>SUM(D58:D60)</f>
        <v>30678</v>
      </c>
      <c r="E57" s="43">
        <f>SUM(E58:E60)</f>
        <v>30678</v>
      </c>
    </row>
    <row r="58" spans="1:5" ht="26.25" thickBot="1">
      <c r="A58" s="2" t="s">
        <v>74</v>
      </c>
      <c r="B58" s="4" t="s">
        <v>73</v>
      </c>
      <c r="C58" s="5" t="s">
        <v>38</v>
      </c>
      <c r="D58" s="41">
        <v>19939</v>
      </c>
      <c r="E58" s="42">
        <v>19939</v>
      </c>
    </row>
    <row r="59" spans="1:5" ht="26.25" customHeight="1" thickBot="1">
      <c r="A59" s="2" t="s">
        <v>241</v>
      </c>
      <c r="B59" s="4" t="s">
        <v>73</v>
      </c>
      <c r="C59" s="5">
        <v>50</v>
      </c>
      <c r="D59" s="41">
        <v>-2649</v>
      </c>
      <c r="E59" s="42">
        <v>-2649</v>
      </c>
    </row>
    <row r="60" spans="1:5" ht="28.5" customHeight="1" thickBot="1">
      <c r="A60" s="2" t="s">
        <v>242</v>
      </c>
      <c r="B60" s="4" t="s">
        <v>73</v>
      </c>
      <c r="C60" s="5">
        <v>70</v>
      </c>
      <c r="D60" s="41">
        <v>13388</v>
      </c>
      <c r="E60" s="42">
        <v>13388</v>
      </c>
    </row>
    <row r="61" spans="1:5" ht="13.5" thickBot="1">
      <c r="A61" s="67" t="s">
        <v>75</v>
      </c>
      <c r="B61" s="68" t="s">
        <v>17</v>
      </c>
      <c r="C61" s="69" t="s">
        <v>17</v>
      </c>
      <c r="D61" s="70">
        <f>D20+D27+D39+D41+D45+D48+D53+D54+D57</f>
        <v>62866802</v>
      </c>
      <c r="E61" s="70">
        <f>E20+E27+E39+E41+E45+E48+E53+E54+E57</f>
        <v>51426077</v>
      </c>
    </row>
    <row r="62" spans="1:5" ht="18.75" customHeight="1" thickBot="1">
      <c r="A62" s="98" t="s">
        <v>228</v>
      </c>
      <c r="B62" s="65" t="s">
        <v>17</v>
      </c>
      <c r="C62" s="66" t="s">
        <v>17</v>
      </c>
      <c r="D62" s="45">
        <f>D18+D61</f>
        <v>98383702</v>
      </c>
      <c r="E62" s="45">
        <f>E18+E61</f>
        <v>84681038</v>
      </c>
    </row>
    <row r="63" spans="1:5" ht="32.25" thickBot="1">
      <c r="A63" s="63" t="s">
        <v>76</v>
      </c>
      <c r="B63" s="55"/>
      <c r="C63" s="60"/>
      <c r="D63" s="61"/>
      <c r="E63" s="62"/>
    </row>
    <row r="64" spans="1:5" ht="13.5" thickBot="1">
      <c r="A64" s="3" t="s">
        <v>77</v>
      </c>
      <c r="B64" s="53" t="s">
        <v>78</v>
      </c>
      <c r="C64" s="54" t="s">
        <v>3</v>
      </c>
      <c r="D64" s="59">
        <f>SUM(D65:D69)</f>
        <v>105603212</v>
      </c>
      <c r="E64" s="59">
        <f>SUM(E65:E69)</f>
        <v>105527263</v>
      </c>
    </row>
    <row r="65" spans="1:5" ht="26.25" thickBot="1">
      <c r="A65" s="2" t="s">
        <v>79</v>
      </c>
      <c r="B65" s="4" t="s">
        <v>78</v>
      </c>
      <c r="C65" s="5" t="s">
        <v>40</v>
      </c>
      <c r="D65" s="41">
        <v>84262377</v>
      </c>
      <c r="E65" s="42">
        <v>84262377</v>
      </c>
    </row>
    <row r="66" spans="1:5" ht="26.25" thickBot="1">
      <c r="A66" s="2" t="s">
        <v>80</v>
      </c>
      <c r="B66" s="4" t="s">
        <v>78</v>
      </c>
      <c r="C66" s="5" t="s">
        <v>54</v>
      </c>
      <c r="D66" s="41">
        <v>4710300</v>
      </c>
      <c r="E66" s="42">
        <v>4710300</v>
      </c>
    </row>
    <row r="67" spans="1:5" ht="26.25" thickBot="1">
      <c r="A67" s="2" t="s">
        <v>81</v>
      </c>
      <c r="B67" s="4" t="s">
        <v>78</v>
      </c>
      <c r="C67" s="5" t="s">
        <v>7</v>
      </c>
      <c r="D67" s="41">
        <v>6604800</v>
      </c>
      <c r="E67" s="42">
        <v>6601566</v>
      </c>
    </row>
    <row r="68" spans="1:5" ht="26.25" thickBot="1">
      <c r="A68" s="2" t="s">
        <v>82</v>
      </c>
      <c r="B68" s="4" t="s">
        <v>78</v>
      </c>
      <c r="C68" s="5" t="s">
        <v>83</v>
      </c>
      <c r="D68" s="41">
        <v>3685749</v>
      </c>
      <c r="E68" s="42">
        <v>3683658</v>
      </c>
    </row>
    <row r="69" spans="1:5" ht="26.25" thickBot="1">
      <c r="A69" s="2" t="s">
        <v>84</v>
      </c>
      <c r="B69" s="4" t="s">
        <v>78</v>
      </c>
      <c r="C69" s="5" t="s">
        <v>48</v>
      </c>
      <c r="D69" s="41">
        <v>6339986</v>
      </c>
      <c r="E69" s="42">
        <v>6269362</v>
      </c>
    </row>
    <row r="70" spans="1:5" ht="13.5" thickBot="1">
      <c r="A70" s="33" t="s">
        <v>85</v>
      </c>
      <c r="B70" s="30" t="s">
        <v>17</v>
      </c>
      <c r="C70" s="31" t="s">
        <v>17</v>
      </c>
      <c r="D70" s="45">
        <f>D64</f>
        <v>105603212</v>
      </c>
      <c r="E70" s="64">
        <f>E64</f>
        <v>105527263</v>
      </c>
    </row>
    <row r="71" spans="1:5" ht="39.75" customHeight="1" thickBot="1">
      <c r="A71" s="63" t="s">
        <v>86</v>
      </c>
      <c r="B71" s="55"/>
      <c r="C71" s="60"/>
      <c r="D71" s="78"/>
      <c r="E71" s="77"/>
    </row>
    <row r="72" spans="1:5" ht="26.25" thickBot="1">
      <c r="A72" s="3" t="s">
        <v>87</v>
      </c>
      <c r="B72" s="53" t="s">
        <v>88</v>
      </c>
      <c r="C72" s="54" t="s">
        <v>3</v>
      </c>
      <c r="D72" s="59">
        <f>SUM(D73:D75)</f>
        <v>2144103</v>
      </c>
      <c r="E72" s="43">
        <f>SUM(E73:E75)</f>
        <v>1395686</v>
      </c>
    </row>
    <row r="73" spans="1:5" ht="13.5" thickBot="1">
      <c r="A73" s="2" t="s">
        <v>89</v>
      </c>
      <c r="B73" s="4" t="s">
        <v>88</v>
      </c>
      <c r="C73" s="5" t="s">
        <v>2</v>
      </c>
      <c r="D73" s="41">
        <v>2365564</v>
      </c>
      <c r="E73" s="42">
        <v>1617147</v>
      </c>
    </row>
    <row r="74" spans="1:5" ht="13.5" thickBot="1">
      <c r="A74" s="2" t="s">
        <v>90</v>
      </c>
      <c r="B74" s="4" t="s">
        <v>88</v>
      </c>
      <c r="C74" s="5" t="s">
        <v>31</v>
      </c>
      <c r="D74" s="41">
        <v>-250422</v>
      </c>
      <c r="E74" s="42">
        <v>-250422</v>
      </c>
    </row>
    <row r="75" spans="1:5" ht="13.5" thickBot="1">
      <c r="A75" s="2" t="s">
        <v>91</v>
      </c>
      <c r="B75" s="4" t="s">
        <v>88</v>
      </c>
      <c r="C75" s="5" t="s">
        <v>22</v>
      </c>
      <c r="D75" s="41">
        <v>28961</v>
      </c>
      <c r="E75" s="42">
        <v>28961</v>
      </c>
    </row>
    <row r="76" spans="1:5" ht="26.25" thickBot="1">
      <c r="A76" s="3" t="s">
        <v>92</v>
      </c>
      <c r="B76" s="6" t="s">
        <v>93</v>
      </c>
      <c r="C76" s="7" t="s">
        <v>3</v>
      </c>
      <c r="D76" s="43">
        <f>SUM(D77:D78)</f>
        <v>898723</v>
      </c>
      <c r="E76" s="43">
        <f>SUM(E77:E78)</f>
        <v>975162</v>
      </c>
    </row>
    <row r="77" spans="1:5" ht="13.5" thickBot="1">
      <c r="A77" s="2" t="s">
        <v>89</v>
      </c>
      <c r="B77" s="4" t="s">
        <v>93</v>
      </c>
      <c r="C77" s="5" t="s">
        <v>2</v>
      </c>
      <c r="D77" s="41">
        <v>992942</v>
      </c>
      <c r="E77" s="42">
        <v>992942</v>
      </c>
    </row>
    <row r="78" spans="1:5" ht="13.5" thickBot="1">
      <c r="A78" s="2" t="s">
        <v>90</v>
      </c>
      <c r="B78" s="4" t="s">
        <v>93</v>
      </c>
      <c r="C78" s="5" t="s">
        <v>31</v>
      </c>
      <c r="D78" s="41">
        <v>-94219</v>
      </c>
      <c r="E78" s="42">
        <v>-17780</v>
      </c>
    </row>
    <row r="79" spans="1:5" ht="26.25" thickBot="1">
      <c r="A79" s="3" t="s">
        <v>94</v>
      </c>
      <c r="B79" s="6" t="s">
        <v>95</v>
      </c>
      <c r="C79" s="7" t="s">
        <v>3</v>
      </c>
      <c r="D79" s="43">
        <f>SUM(D80)</f>
        <v>14923</v>
      </c>
      <c r="E79" s="43">
        <f>SUM(E80)</f>
        <v>14923</v>
      </c>
    </row>
    <row r="80" spans="1:5" ht="13.5" thickBot="1">
      <c r="A80" s="2" t="s">
        <v>89</v>
      </c>
      <c r="B80" s="4" t="s">
        <v>95</v>
      </c>
      <c r="C80" s="5" t="s">
        <v>2</v>
      </c>
      <c r="D80" s="41">
        <v>14923</v>
      </c>
      <c r="E80" s="42">
        <v>14923</v>
      </c>
    </row>
    <row r="81" spans="1:5" ht="26.25" thickBot="1">
      <c r="A81" s="33" t="s">
        <v>227</v>
      </c>
      <c r="B81" s="75" t="s">
        <v>17</v>
      </c>
      <c r="C81" s="76" t="s">
        <v>17</v>
      </c>
      <c r="D81" s="45">
        <f>D72+D76+D79</f>
        <v>3057749</v>
      </c>
      <c r="E81" s="45">
        <f>E72+E76+E79</f>
        <v>2385771</v>
      </c>
    </row>
    <row r="82" spans="1:5" ht="39" thickBot="1">
      <c r="A82" s="57" t="s">
        <v>96</v>
      </c>
      <c r="B82" s="55"/>
      <c r="C82" s="60"/>
      <c r="D82" s="61"/>
      <c r="E82" s="62"/>
    </row>
    <row r="83" spans="1:5" ht="26.25" thickBot="1">
      <c r="A83" s="3" t="s">
        <v>97</v>
      </c>
      <c r="B83" s="53" t="s">
        <v>98</v>
      </c>
      <c r="C83" s="54" t="s">
        <v>3</v>
      </c>
      <c r="D83" s="59">
        <f>SUM(D84:D86)</f>
        <v>436235</v>
      </c>
      <c r="E83" s="59">
        <f>SUM(E84:E86)</f>
        <v>-1203449</v>
      </c>
    </row>
    <row r="84" spans="1:5" ht="13.5" thickBot="1">
      <c r="A84" s="9" t="s">
        <v>224</v>
      </c>
      <c r="B84" s="4" t="s">
        <v>98</v>
      </c>
      <c r="C84" s="5">
        <v>11</v>
      </c>
      <c r="D84" s="41">
        <v>2600000</v>
      </c>
      <c r="E84" s="42">
        <v>2600000</v>
      </c>
    </row>
    <row r="85" spans="1:5" ht="13.5" thickBot="1">
      <c r="A85" s="2" t="s">
        <v>99</v>
      </c>
      <c r="B85" s="4" t="s">
        <v>98</v>
      </c>
      <c r="C85" s="5" t="s">
        <v>100</v>
      </c>
      <c r="D85" s="41">
        <v>-5361493</v>
      </c>
      <c r="E85" s="42">
        <v>-5072953</v>
      </c>
    </row>
    <row r="86" spans="1:5" ht="13.5" thickBot="1">
      <c r="A86" s="2" t="s">
        <v>101</v>
      </c>
      <c r="B86" s="4" t="s">
        <v>98</v>
      </c>
      <c r="C86" s="5" t="s">
        <v>63</v>
      </c>
      <c r="D86" s="41">
        <v>3197728</v>
      </c>
      <c r="E86" s="42">
        <v>1269504</v>
      </c>
    </row>
    <row r="87" spans="1:5" ht="39" thickBot="1">
      <c r="A87" s="33" t="s">
        <v>226</v>
      </c>
      <c r="B87" s="34" t="s">
        <v>17</v>
      </c>
      <c r="C87" s="35" t="s">
        <v>17</v>
      </c>
      <c r="D87" s="47">
        <f>D83</f>
        <v>436235</v>
      </c>
      <c r="E87" s="47">
        <f>E83</f>
        <v>-1203449</v>
      </c>
    </row>
    <row r="88" spans="1:5" ht="13.5" thickBot="1">
      <c r="A88" s="32" t="s">
        <v>225</v>
      </c>
      <c r="B88" s="79" t="s">
        <v>17</v>
      </c>
      <c r="C88" s="80" t="s">
        <v>17</v>
      </c>
      <c r="D88" s="58">
        <f>D62+D70+D81+D87</f>
        <v>207480898</v>
      </c>
      <c r="E88" s="58">
        <f>E62+E70+E81+E87</f>
        <v>191390623</v>
      </c>
    </row>
    <row r="89" spans="1:5" ht="13.5" thickBot="1">
      <c r="A89" s="87" t="s">
        <v>102</v>
      </c>
      <c r="B89" s="55"/>
      <c r="C89" s="60"/>
      <c r="D89" s="61"/>
      <c r="E89" s="62"/>
    </row>
    <row r="90" spans="1:5" s="11" customFormat="1" ht="13.5" thickBot="1">
      <c r="A90" s="81" t="s">
        <v>230</v>
      </c>
      <c r="B90" s="53">
        <v>70</v>
      </c>
      <c r="C90" s="54" t="s">
        <v>3</v>
      </c>
      <c r="D90" s="59">
        <f>D91</f>
        <v>20000</v>
      </c>
      <c r="E90" s="59">
        <f>E91</f>
        <v>25231</v>
      </c>
    </row>
    <row r="91" spans="1:5" s="11" customFormat="1" ht="26.25" thickBot="1">
      <c r="A91" s="82" t="s">
        <v>233</v>
      </c>
      <c r="B91" s="4">
        <v>70</v>
      </c>
      <c r="C91" s="5">
        <v>10</v>
      </c>
      <c r="D91" s="41">
        <v>20000</v>
      </c>
      <c r="E91" s="42">
        <v>25231</v>
      </c>
    </row>
    <row r="92" spans="1:5" s="11" customFormat="1" ht="13.5" thickBot="1">
      <c r="A92" s="81" t="s">
        <v>229</v>
      </c>
      <c r="B92" s="25">
        <v>72</v>
      </c>
      <c r="C92" s="54" t="s">
        <v>3</v>
      </c>
      <c r="D92" s="26">
        <f>SUM(D93:D94)</f>
        <v>-794000</v>
      </c>
      <c r="E92" s="26">
        <f>SUM(E93:E94)</f>
        <v>-743583</v>
      </c>
    </row>
    <row r="93" spans="1:5" s="11" customFormat="1" ht="13.5" thickBot="1">
      <c r="A93" s="83" t="s">
        <v>232</v>
      </c>
      <c r="B93" s="4">
        <v>72</v>
      </c>
      <c r="C93" s="5" t="s">
        <v>2</v>
      </c>
      <c r="D93" s="41">
        <v>-800000</v>
      </c>
      <c r="E93" s="42">
        <v>-800000</v>
      </c>
    </row>
    <row r="94" spans="1:5" s="11" customFormat="1" ht="13.5" thickBot="1">
      <c r="A94" s="84" t="s">
        <v>231</v>
      </c>
      <c r="B94" s="4">
        <v>72</v>
      </c>
      <c r="C94" s="5" t="s">
        <v>31</v>
      </c>
      <c r="D94" s="85">
        <v>6000</v>
      </c>
      <c r="E94" s="86">
        <v>56417</v>
      </c>
    </row>
    <row r="95" spans="1:5" s="11" customFormat="1" ht="13.5" thickBot="1">
      <c r="A95" s="3" t="s">
        <v>103</v>
      </c>
      <c r="B95" s="53" t="s">
        <v>104</v>
      </c>
      <c r="C95" s="54" t="s">
        <v>3</v>
      </c>
      <c r="D95" s="59">
        <f>SUM(D96)</f>
        <v>-159300</v>
      </c>
      <c r="E95" s="59">
        <f>SUM(E96)</f>
        <v>-159298</v>
      </c>
    </row>
    <row r="96" spans="1:5" s="11" customFormat="1" ht="13.5" thickBot="1">
      <c r="A96" s="9" t="s">
        <v>258</v>
      </c>
      <c r="B96" s="4" t="s">
        <v>104</v>
      </c>
      <c r="C96" s="5">
        <v>82</v>
      </c>
      <c r="D96" s="41">
        <v>-159300</v>
      </c>
      <c r="E96" s="42">
        <v>-159298</v>
      </c>
    </row>
    <row r="97" spans="1:5" ht="13.5" thickBot="1">
      <c r="A97" s="9" t="s">
        <v>234</v>
      </c>
      <c r="B97" s="4" t="s">
        <v>104</v>
      </c>
      <c r="C97" s="5">
        <v>88</v>
      </c>
      <c r="D97" s="41">
        <v>-159300</v>
      </c>
      <c r="E97" s="42">
        <v>-159298</v>
      </c>
    </row>
    <row r="98" spans="1:5" ht="13.5" thickBot="1">
      <c r="A98" s="24" t="s">
        <v>235</v>
      </c>
      <c r="B98" s="25">
        <v>86</v>
      </c>
      <c r="C98" s="54" t="s">
        <v>3</v>
      </c>
      <c r="D98" s="26">
        <f>SUM(D99)</f>
        <v>-4545500</v>
      </c>
      <c r="E98" s="26">
        <f>SUM(E99)</f>
        <v>-4545455</v>
      </c>
    </row>
    <row r="99" spans="1:5" ht="13.5" thickBot="1">
      <c r="A99" s="9" t="s">
        <v>259</v>
      </c>
      <c r="B99" s="4">
        <v>86</v>
      </c>
      <c r="C99" s="5">
        <v>21</v>
      </c>
      <c r="D99" s="41">
        <v>-4545500</v>
      </c>
      <c r="E99" s="42">
        <v>-4545455</v>
      </c>
    </row>
    <row r="100" spans="1:5" ht="26.25" thickBot="1">
      <c r="A100" s="3" t="s">
        <v>105</v>
      </c>
      <c r="B100" s="6" t="s">
        <v>106</v>
      </c>
      <c r="C100" s="7" t="s">
        <v>3</v>
      </c>
      <c r="D100" s="44">
        <v>0</v>
      </c>
      <c r="E100" s="43">
        <f>SUM(E101)</f>
        <v>3775</v>
      </c>
    </row>
    <row r="101" spans="1:5" ht="26.25" thickBot="1">
      <c r="A101" s="2" t="s">
        <v>107</v>
      </c>
      <c r="B101" s="4" t="s">
        <v>106</v>
      </c>
      <c r="C101" s="5" t="s">
        <v>31</v>
      </c>
      <c r="D101" s="44">
        <v>0</v>
      </c>
      <c r="E101" s="42">
        <v>3775</v>
      </c>
    </row>
    <row r="102" spans="1:5" ht="13.5" thickBot="1">
      <c r="A102" s="3" t="s">
        <v>109</v>
      </c>
      <c r="B102" s="6" t="s">
        <v>110</v>
      </c>
      <c r="C102" s="7" t="s">
        <v>3</v>
      </c>
      <c r="D102" s="43">
        <f>SUM(D103:D105)</f>
        <v>-2885637</v>
      </c>
      <c r="E102" s="43">
        <f>SUM(E103:E105)</f>
        <v>725806</v>
      </c>
    </row>
    <row r="103" spans="1:5" ht="26.25" thickBot="1">
      <c r="A103" s="2" t="s">
        <v>111</v>
      </c>
      <c r="B103" s="4" t="s">
        <v>110</v>
      </c>
      <c r="C103" s="5" t="s">
        <v>44</v>
      </c>
      <c r="D103" s="41">
        <v>-43846</v>
      </c>
      <c r="E103" s="42">
        <v>-2344</v>
      </c>
    </row>
    <row r="104" spans="1:5" ht="32.25" customHeight="1" thickBot="1">
      <c r="A104" s="2" t="s">
        <v>236</v>
      </c>
      <c r="B104" s="4" t="s">
        <v>110</v>
      </c>
      <c r="C104" s="5">
        <v>20</v>
      </c>
      <c r="D104" s="41">
        <v>-2000000</v>
      </c>
      <c r="E104" s="42">
        <v>1500000</v>
      </c>
    </row>
    <row r="105" spans="1:5" ht="13.5" thickBot="1">
      <c r="A105" s="2" t="s">
        <v>112</v>
      </c>
      <c r="B105" s="4" t="s">
        <v>110</v>
      </c>
      <c r="C105" s="5" t="s">
        <v>113</v>
      </c>
      <c r="D105" s="41">
        <v>-841791</v>
      </c>
      <c r="E105" s="42">
        <v>-771850</v>
      </c>
    </row>
    <row r="106" spans="1:5" ht="26.25" thickBot="1">
      <c r="A106" s="3" t="s">
        <v>114</v>
      </c>
      <c r="B106" s="6" t="s">
        <v>115</v>
      </c>
      <c r="C106" s="7" t="s">
        <v>3</v>
      </c>
      <c r="D106" s="36">
        <f>SUM(D107:D113)</f>
        <v>17001580</v>
      </c>
      <c r="E106" s="36">
        <f>SUM(E107:E113)</f>
        <v>538541</v>
      </c>
    </row>
    <row r="107" spans="1:5" ht="13.5" thickBot="1">
      <c r="A107" s="2" t="s">
        <v>116</v>
      </c>
      <c r="B107" s="4" t="s">
        <v>115</v>
      </c>
      <c r="C107" s="5" t="s">
        <v>2</v>
      </c>
      <c r="D107" s="41">
        <v>1573234</v>
      </c>
      <c r="E107" s="42">
        <v>1573234</v>
      </c>
    </row>
    <row r="108" spans="1:5" ht="26.25" thickBot="1">
      <c r="A108" s="2" t="s">
        <v>117</v>
      </c>
      <c r="B108" s="4" t="s">
        <v>115</v>
      </c>
      <c r="C108" s="5" t="s">
        <v>31</v>
      </c>
      <c r="D108" s="41">
        <v>2003153</v>
      </c>
      <c r="E108" s="42">
        <v>2003153</v>
      </c>
    </row>
    <row r="109" spans="1:5" ht="13.5" thickBot="1">
      <c r="A109" s="2" t="s">
        <v>237</v>
      </c>
      <c r="B109" s="4" t="s">
        <v>115</v>
      </c>
      <c r="C109" s="5" t="s">
        <v>5</v>
      </c>
      <c r="D109" s="41">
        <v>13425000</v>
      </c>
      <c r="E109" s="42">
        <v>13425000</v>
      </c>
    </row>
    <row r="110" spans="1:5" ht="13.5" thickBot="1">
      <c r="A110" s="2" t="s">
        <v>118</v>
      </c>
      <c r="B110" s="4" t="s">
        <v>115</v>
      </c>
      <c r="C110" s="5" t="s">
        <v>35</v>
      </c>
      <c r="D110" s="44">
        <v>0</v>
      </c>
      <c r="E110" s="42">
        <v>-12001464</v>
      </c>
    </row>
    <row r="111" spans="1:5" ht="26.25" thickBot="1">
      <c r="A111" s="2" t="s">
        <v>119</v>
      </c>
      <c r="B111" s="4" t="s">
        <v>115</v>
      </c>
      <c r="C111" s="5" t="s">
        <v>13</v>
      </c>
      <c r="D111" s="44">
        <v>0</v>
      </c>
      <c r="E111" s="42">
        <v>-161557</v>
      </c>
    </row>
    <row r="112" spans="1:5" ht="13.5" thickBot="1">
      <c r="A112" s="2" t="s">
        <v>238</v>
      </c>
      <c r="B112" s="4">
        <v>95</v>
      </c>
      <c r="C112" s="5" t="s">
        <v>149</v>
      </c>
      <c r="D112" s="44">
        <v>0</v>
      </c>
      <c r="E112" s="42">
        <v>-4300000</v>
      </c>
    </row>
    <row r="113" spans="1:5" ht="28.5" customHeight="1" thickBot="1">
      <c r="A113" s="2" t="s">
        <v>239</v>
      </c>
      <c r="B113" s="4">
        <v>95</v>
      </c>
      <c r="C113" s="5">
        <v>14</v>
      </c>
      <c r="D113" s="41">
        <v>193</v>
      </c>
      <c r="E113" s="42">
        <v>175</v>
      </c>
    </row>
    <row r="114" spans="1:5" ht="13.5" thickBot="1">
      <c r="A114" s="88" t="s">
        <v>120</v>
      </c>
      <c r="B114" s="89" t="s">
        <v>17</v>
      </c>
      <c r="C114" s="90" t="s">
        <v>17</v>
      </c>
      <c r="D114" s="91">
        <f>D90+D92+D95+D98+D100+D102+D106</f>
        <v>8637143</v>
      </c>
      <c r="E114" s="91">
        <f>E90+E92+E95+E98+E100+E102+E106</f>
        <v>-4154983</v>
      </c>
    </row>
    <row r="115" spans="1:5" ht="13.5" thickBot="1">
      <c r="A115" s="3" t="s">
        <v>121</v>
      </c>
      <c r="B115" s="6" t="s">
        <v>17</v>
      </c>
      <c r="C115" s="7" t="s">
        <v>17</v>
      </c>
      <c r="D115" s="36">
        <f>D62+D70+D81+D87+D114</f>
        <v>216118041</v>
      </c>
      <c r="E115" s="36">
        <f>E62+E70+E81+E87+E114</f>
        <v>187235640</v>
      </c>
    </row>
    <row r="116" spans="1:5" ht="13.5" thickBot="1">
      <c r="A116" s="92" t="s">
        <v>240</v>
      </c>
      <c r="B116" s="93" t="s">
        <v>17</v>
      </c>
      <c r="C116" s="94" t="s">
        <v>17</v>
      </c>
      <c r="D116" s="95">
        <f>D115</f>
        <v>216118041</v>
      </c>
      <c r="E116" s="95">
        <f>E115</f>
        <v>187235640</v>
      </c>
    </row>
    <row r="117" spans="2:5" ht="12.75">
      <c r="B117" s="8"/>
      <c r="C117" s="8"/>
      <c r="D117" s="48"/>
      <c r="E117" s="48"/>
    </row>
    <row r="118" spans="2:5" ht="12.75">
      <c r="B118" s="8"/>
      <c r="C118" s="8"/>
      <c r="D118" s="48"/>
      <c r="E118" s="48"/>
    </row>
    <row r="119" spans="2:5" ht="12.75">
      <c r="B119" s="8"/>
      <c r="C119" s="8"/>
      <c r="D119" s="48"/>
      <c r="E119" s="48"/>
    </row>
    <row r="120" spans="2:5" ht="12.75">
      <c r="B120" s="8"/>
      <c r="C120" s="8"/>
      <c r="D120" s="48"/>
      <c r="E120" s="48"/>
    </row>
    <row r="121" spans="2:5" ht="12.75">
      <c r="B121" s="8"/>
      <c r="C121" s="8"/>
      <c r="D121" s="48"/>
      <c r="E121" s="48"/>
    </row>
    <row r="122" spans="2:5" ht="12.75">
      <c r="B122" s="8"/>
      <c r="C122" s="8"/>
      <c r="D122" s="48"/>
      <c r="E122" s="48"/>
    </row>
    <row r="123" spans="2:5" ht="12.75">
      <c r="B123" s="8"/>
      <c r="C123" s="8"/>
      <c r="D123" s="48"/>
      <c r="E123" s="48"/>
    </row>
    <row r="124" spans="2:5" ht="12.75">
      <c r="B124" s="8"/>
      <c r="C124" s="8"/>
      <c r="D124" s="49"/>
      <c r="E124" s="49"/>
    </row>
    <row r="125" spans="2:5" ht="12.75">
      <c r="B125" s="8"/>
      <c r="C125" s="8"/>
      <c r="D125" s="49"/>
      <c r="E125" s="49"/>
    </row>
    <row r="126" spans="2:5" ht="12.75">
      <c r="B126" s="8"/>
      <c r="C126" s="8"/>
      <c r="D126" s="49"/>
      <c r="E126" s="49"/>
    </row>
    <row r="127" spans="2:5" ht="12.75">
      <c r="B127" s="8"/>
      <c r="C127" s="8"/>
      <c r="D127" s="49"/>
      <c r="E127" s="49"/>
    </row>
    <row r="128" spans="2:5" ht="12.75">
      <c r="B128" s="8"/>
      <c r="C128" s="8"/>
      <c r="D128" s="49"/>
      <c r="E128" s="49"/>
    </row>
    <row r="129" spans="2:5" ht="12.75">
      <c r="B129" s="8"/>
      <c r="C129" s="8"/>
      <c r="D129" s="49"/>
      <c r="E129" s="49"/>
    </row>
    <row r="130" spans="2:5" ht="12.75">
      <c r="B130" s="8"/>
      <c r="C130" s="8"/>
      <c r="D130" s="49"/>
      <c r="E130" s="49"/>
    </row>
    <row r="131" spans="2:5" ht="12.75">
      <c r="B131" s="8"/>
      <c r="C131" s="8"/>
      <c r="D131" s="49"/>
      <c r="E131" s="49"/>
    </row>
    <row r="132" spans="2:5" ht="12.75">
      <c r="B132" s="8"/>
      <c r="C132" s="8"/>
      <c r="D132" s="49"/>
      <c r="E132" s="49"/>
    </row>
    <row r="133" spans="2:5" ht="12.75">
      <c r="B133" s="8"/>
      <c r="C133" s="8"/>
      <c r="D133" s="49"/>
      <c r="E133" s="49"/>
    </row>
    <row r="134" spans="2:5" ht="12.75">
      <c r="B134" s="8"/>
      <c r="C134" s="8"/>
      <c r="D134" s="49"/>
      <c r="E134" s="49"/>
    </row>
    <row r="135" spans="2:5" ht="12.75">
      <c r="B135" s="8"/>
      <c r="C135" s="8"/>
      <c r="D135" s="49"/>
      <c r="E135" s="49"/>
    </row>
    <row r="136" spans="2:5" ht="12.75">
      <c r="B136" s="8"/>
      <c r="C136" s="8"/>
      <c r="D136" s="49"/>
      <c r="E136" s="49"/>
    </row>
    <row r="137" spans="2:5" ht="12.75">
      <c r="B137" s="8"/>
      <c r="C137" s="8"/>
      <c r="D137" s="49"/>
      <c r="E137" s="49"/>
    </row>
    <row r="138" spans="2:5" ht="12.75">
      <c r="B138" s="8"/>
      <c r="C138" s="8"/>
      <c r="D138" s="49"/>
      <c r="E138" s="49"/>
    </row>
    <row r="139" spans="2:5" ht="12.75">
      <c r="B139" s="8"/>
      <c r="C139" s="8"/>
      <c r="D139" s="49"/>
      <c r="E139" s="49"/>
    </row>
    <row r="140" spans="2:5" ht="12.75">
      <c r="B140" s="8"/>
      <c r="C140" s="8"/>
      <c r="D140" s="49"/>
      <c r="E140" s="49"/>
    </row>
    <row r="141" spans="2:5" ht="12.75">
      <c r="B141" s="8"/>
      <c r="C141" s="8"/>
      <c r="D141" s="49"/>
      <c r="E141" s="49"/>
    </row>
    <row r="142" spans="2:5" ht="12.75">
      <c r="B142" s="8"/>
      <c r="C142" s="8"/>
      <c r="D142" s="49"/>
      <c r="E142" s="49"/>
    </row>
    <row r="143" spans="2:5" ht="12.75">
      <c r="B143" s="8"/>
      <c r="C143" s="8"/>
      <c r="D143" s="49"/>
      <c r="E143" s="49"/>
    </row>
    <row r="144" spans="2:5" ht="12.75">
      <c r="B144" s="8"/>
      <c r="C144" s="8"/>
      <c r="D144" s="49"/>
      <c r="E144" s="49"/>
    </row>
    <row r="145" spans="2:5" ht="12.75">
      <c r="B145" s="8"/>
      <c r="C145" s="8"/>
      <c r="D145" s="49"/>
      <c r="E145" s="49"/>
    </row>
    <row r="146" spans="2:5" ht="12.75">
      <c r="B146" s="8"/>
      <c r="C146" s="8"/>
      <c r="D146" s="49"/>
      <c r="E146" s="49"/>
    </row>
    <row r="147" spans="2:5" ht="12.75">
      <c r="B147" s="8"/>
      <c r="C147" s="8"/>
      <c r="D147" s="49"/>
      <c r="E147" s="49"/>
    </row>
    <row r="148" spans="2:5" ht="12.75">
      <c r="B148" s="8"/>
      <c r="C148" s="8"/>
      <c r="D148" s="49"/>
      <c r="E148" s="49"/>
    </row>
    <row r="149" spans="2:5" ht="12.75">
      <c r="B149" s="8"/>
      <c r="C149" s="8"/>
      <c r="D149" s="49"/>
      <c r="E149" s="49"/>
    </row>
    <row r="150" spans="2:5" ht="12.75">
      <c r="B150" s="8"/>
      <c r="C150" s="8"/>
      <c r="D150" s="49"/>
      <c r="E150" s="49"/>
    </row>
    <row r="151" spans="2:5" ht="12.75">
      <c r="B151" s="8"/>
      <c r="C151" s="8"/>
      <c r="D151" s="49"/>
      <c r="E151" s="49"/>
    </row>
    <row r="152" spans="2:5" ht="12.75">
      <c r="B152" s="8"/>
      <c r="C152" s="8"/>
      <c r="D152" s="49"/>
      <c r="E152" s="49"/>
    </row>
    <row r="153" spans="2:5" ht="12.75">
      <c r="B153" s="8"/>
      <c r="C153" s="8"/>
      <c r="D153" s="49"/>
      <c r="E153" s="49"/>
    </row>
    <row r="154" spans="2:5" ht="12.75">
      <c r="B154" s="8"/>
      <c r="C154" s="8"/>
      <c r="D154" s="49"/>
      <c r="E154" s="49"/>
    </row>
    <row r="155" spans="2:5" ht="12.75">
      <c r="B155" s="8"/>
      <c r="C155" s="8"/>
      <c r="D155" s="49"/>
      <c r="E155" s="49"/>
    </row>
    <row r="156" spans="2:5" ht="12.75">
      <c r="B156" s="8"/>
      <c r="C156" s="8"/>
      <c r="D156" s="49"/>
      <c r="E156" s="49"/>
    </row>
    <row r="157" spans="2:5" ht="12.75">
      <c r="B157" s="8"/>
      <c r="C157" s="8"/>
      <c r="D157" s="49"/>
      <c r="E157" s="49"/>
    </row>
    <row r="158" spans="2:5" ht="12.75">
      <c r="B158" s="8"/>
      <c r="C158" s="8"/>
      <c r="D158" s="49"/>
      <c r="E158" s="49"/>
    </row>
    <row r="159" spans="2:5" ht="12.75">
      <c r="B159" s="8"/>
      <c r="C159" s="8"/>
      <c r="D159" s="49"/>
      <c r="E159" s="49"/>
    </row>
    <row r="160" spans="2:5" ht="12.75">
      <c r="B160" s="8"/>
      <c r="C160" s="8"/>
      <c r="D160" s="49"/>
      <c r="E160" s="49"/>
    </row>
    <row r="161" spans="2:5" ht="12.75">
      <c r="B161" s="8"/>
      <c r="C161" s="8"/>
      <c r="D161" s="49"/>
      <c r="E161" s="49"/>
    </row>
    <row r="162" spans="2:5" ht="12.75">
      <c r="B162" s="8"/>
      <c r="C162" s="8"/>
      <c r="D162" s="49"/>
      <c r="E162" s="49"/>
    </row>
    <row r="163" spans="2:5" ht="12.75">
      <c r="B163" s="8"/>
      <c r="C163" s="8"/>
      <c r="D163" s="49"/>
      <c r="E163" s="49"/>
    </row>
    <row r="164" spans="2:5" ht="12.75">
      <c r="B164" s="8"/>
      <c r="C164" s="8"/>
      <c r="D164" s="49"/>
      <c r="E164" s="49"/>
    </row>
    <row r="165" spans="2:5" ht="12.75">
      <c r="B165" s="8"/>
      <c r="C165" s="8"/>
      <c r="D165" s="49"/>
      <c r="E165" s="49"/>
    </row>
    <row r="166" spans="2:5" ht="12.75">
      <c r="B166" s="8"/>
      <c r="C166" s="8"/>
      <c r="D166" s="49"/>
      <c r="E166" s="49"/>
    </row>
    <row r="167" spans="2:5" ht="12.75">
      <c r="B167" s="8"/>
      <c r="C167" s="8"/>
      <c r="D167" s="49"/>
      <c r="E167" s="49"/>
    </row>
    <row r="168" spans="2:5" ht="12.75">
      <c r="B168" s="8"/>
      <c r="C168" s="8"/>
      <c r="D168" s="49"/>
      <c r="E168" s="49"/>
    </row>
    <row r="169" spans="2:5" ht="12.75">
      <c r="B169" s="8"/>
      <c r="C169" s="8"/>
      <c r="D169" s="49"/>
      <c r="E169" s="49"/>
    </row>
    <row r="170" spans="2:5" ht="12.75">
      <c r="B170" s="8"/>
      <c r="C170" s="8"/>
      <c r="D170" s="49"/>
      <c r="E170" s="49"/>
    </row>
    <row r="171" spans="2:5" ht="12.75">
      <c r="B171" s="8"/>
      <c r="C171" s="8"/>
      <c r="D171" s="49"/>
      <c r="E171" s="49"/>
    </row>
    <row r="172" spans="2:5" ht="12.75">
      <c r="B172" s="8"/>
      <c r="C172" s="8"/>
      <c r="D172" s="49"/>
      <c r="E172" s="49"/>
    </row>
    <row r="173" spans="2:5" ht="12.75">
      <c r="B173" s="8"/>
      <c r="C173" s="8"/>
      <c r="D173" s="49"/>
      <c r="E173" s="49"/>
    </row>
    <row r="174" spans="2:5" ht="12.75">
      <c r="B174" s="8"/>
      <c r="C174" s="8"/>
      <c r="D174" s="49"/>
      <c r="E174" s="49"/>
    </row>
    <row r="175" spans="2:5" ht="12.75">
      <c r="B175" s="8"/>
      <c r="C175" s="8"/>
      <c r="D175" s="49"/>
      <c r="E175" s="49"/>
    </row>
    <row r="176" spans="2:5" ht="12.75">
      <c r="B176" s="8"/>
      <c r="C176" s="8"/>
      <c r="D176" s="49"/>
      <c r="E176" s="49"/>
    </row>
    <row r="177" spans="2:5" ht="12.75">
      <c r="B177" s="8"/>
      <c r="C177" s="8"/>
      <c r="D177" s="49"/>
      <c r="E177" s="49"/>
    </row>
    <row r="178" spans="2:5" ht="12.75">
      <c r="B178" s="8"/>
      <c r="C178" s="8"/>
      <c r="D178" s="49"/>
      <c r="E178" s="49"/>
    </row>
    <row r="179" spans="2:5" ht="12.75">
      <c r="B179" s="8"/>
      <c r="C179" s="8"/>
      <c r="D179" s="49"/>
      <c r="E179" s="49"/>
    </row>
    <row r="180" spans="2:5" ht="12.75">
      <c r="B180" s="8"/>
      <c r="C180" s="8"/>
      <c r="D180" s="49"/>
      <c r="E180" s="49"/>
    </row>
    <row r="181" spans="2:5" ht="12.75">
      <c r="B181" s="8"/>
      <c r="C181" s="8"/>
      <c r="D181" s="49"/>
      <c r="E181" s="49"/>
    </row>
    <row r="182" spans="2:5" ht="12.75">
      <c r="B182" s="8"/>
      <c r="C182" s="8"/>
      <c r="D182" s="49"/>
      <c r="E182" s="49"/>
    </row>
    <row r="183" spans="2:5" ht="12.75">
      <c r="B183" s="8"/>
      <c r="C183" s="8"/>
      <c r="D183" s="49"/>
      <c r="E183" s="49"/>
    </row>
    <row r="184" spans="2:5" ht="12.75">
      <c r="B184" s="8"/>
      <c r="C184" s="8"/>
      <c r="D184" s="49"/>
      <c r="E184" s="49"/>
    </row>
    <row r="185" spans="2:5" ht="12.75">
      <c r="B185" s="8"/>
      <c r="C185" s="8"/>
      <c r="D185" s="49"/>
      <c r="E185" s="49"/>
    </row>
    <row r="186" spans="2:5" ht="12.75">
      <c r="B186" s="8"/>
      <c r="C186" s="8"/>
      <c r="D186" s="49"/>
      <c r="E186" s="49"/>
    </row>
    <row r="187" spans="2:5" ht="12.75">
      <c r="B187" s="8"/>
      <c r="C187" s="8"/>
      <c r="D187" s="49"/>
      <c r="E187" s="49"/>
    </row>
    <row r="188" spans="2:5" ht="12.75">
      <c r="B188" s="8"/>
      <c r="C188" s="8"/>
      <c r="D188" s="49"/>
      <c r="E188" s="49"/>
    </row>
    <row r="189" spans="2:5" ht="12.75">
      <c r="B189" s="8"/>
      <c r="C189" s="8"/>
      <c r="D189" s="49"/>
      <c r="E189" s="49"/>
    </row>
    <row r="190" spans="2:5" ht="12.75">
      <c r="B190" s="8"/>
      <c r="C190" s="8"/>
      <c r="D190" s="49"/>
      <c r="E190" s="49"/>
    </row>
    <row r="191" spans="2:5" ht="12.75">
      <c r="B191" s="8"/>
      <c r="C191" s="8"/>
      <c r="D191" s="49"/>
      <c r="E191" s="49"/>
    </row>
    <row r="192" spans="2:5" ht="12.75">
      <c r="B192" s="8"/>
      <c r="C192" s="8"/>
      <c r="D192" s="49"/>
      <c r="E192" s="49"/>
    </row>
    <row r="193" spans="2:5" ht="12.75">
      <c r="B193" s="8"/>
      <c r="C193" s="8"/>
      <c r="D193" s="49"/>
      <c r="E193" s="49"/>
    </row>
    <row r="194" spans="2:5" ht="12.75">
      <c r="B194" s="8"/>
      <c r="C194" s="8"/>
      <c r="D194" s="49"/>
      <c r="E194" s="49"/>
    </row>
    <row r="195" spans="2:5" ht="12.75">
      <c r="B195" s="8"/>
      <c r="C195" s="8"/>
      <c r="D195" s="49"/>
      <c r="E195" s="49"/>
    </row>
    <row r="196" spans="2:5" ht="12.75">
      <c r="B196" s="8"/>
      <c r="C196" s="8"/>
      <c r="D196" s="49"/>
      <c r="E196" s="49"/>
    </row>
    <row r="197" spans="2:5" ht="12.75">
      <c r="B197" s="8"/>
      <c r="C197" s="8"/>
      <c r="D197" s="49"/>
      <c r="E197" s="49"/>
    </row>
    <row r="198" spans="2:5" ht="12.75">
      <c r="B198" s="8"/>
      <c r="C198" s="8"/>
      <c r="D198" s="49"/>
      <c r="E198" s="49"/>
    </row>
    <row r="199" spans="2:5" ht="12.75">
      <c r="B199" s="8"/>
      <c r="C199" s="8"/>
      <c r="D199" s="49"/>
      <c r="E199" s="49"/>
    </row>
    <row r="200" spans="2:5" ht="12.75">
      <c r="B200" s="8"/>
      <c r="C200" s="8"/>
      <c r="D200" s="49"/>
      <c r="E200" s="49"/>
    </row>
    <row r="201" spans="2:5" ht="12.75">
      <c r="B201" s="8"/>
      <c r="C201" s="8"/>
      <c r="D201" s="49"/>
      <c r="E201" s="49"/>
    </row>
    <row r="202" spans="2:5" ht="12.75">
      <c r="B202" s="8"/>
      <c r="C202" s="8"/>
      <c r="D202" s="49"/>
      <c r="E202" s="49"/>
    </row>
    <row r="203" spans="2:5" ht="12.75">
      <c r="B203" s="8"/>
      <c r="C203" s="8"/>
      <c r="D203" s="49"/>
      <c r="E203" s="49"/>
    </row>
    <row r="204" spans="2:5" ht="12.75">
      <c r="B204" s="8"/>
      <c r="C204" s="8"/>
      <c r="D204" s="49"/>
      <c r="E204" s="49"/>
    </row>
    <row r="205" spans="2:5" ht="12.75">
      <c r="B205" s="8"/>
      <c r="C205" s="8"/>
      <c r="D205" s="49"/>
      <c r="E205" s="49"/>
    </row>
    <row r="206" spans="2:5" ht="12.75">
      <c r="B206" s="8"/>
      <c r="C206" s="8"/>
      <c r="D206" s="49"/>
      <c r="E206" s="49"/>
    </row>
    <row r="207" spans="2:5" ht="12.75">
      <c r="B207" s="8"/>
      <c r="C207" s="8"/>
      <c r="D207" s="49"/>
      <c r="E207" s="49"/>
    </row>
    <row r="208" spans="2:5" ht="12.75">
      <c r="B208" s="8"/>
      <c r="C208" s="8"/>
      <c r="D208" s="49"/>
      <c r="E208" s="49"/>
    </row>
    <row r="209" spans="2:5" ht="12.75">
      <c r="B209" s="8"/>
      <c r="C209" s="8"/>
      <c r="D209" s="49"/>
      <c r="E209" s="49"/>
    </row>
    <row r="210" spans="2:5" ht="12.75">
      <c r="B210" s="8"/>
      <c r="C210" s="8"/>
      <c r="D210" s="49"/>
      <c r="E210" s="49"/>
    </row>
    <row r="211" spans="2:5" ht="12.75">
      <c r="B211" s="8"/>
      <c r="C211" s="8"/>
      <c r="D211" s="49"/>
      <c r="E211" s="49"/>
    </row>
    <row r="212" spans="2:5" ht="12.75">
      <c r="B212" s="8"/>
      <c r="C212" s="8"/>
      <c r="D212" s="49"/>
      <c r="E212" s="49"/>
    </row>
    <row r="213" spans="2:5" ht="12.75">
      <c r="B213" s="8"/>
      <c r="C213" s="8"/>
      <c r="D213" s="49"/>
      <c r="E213" s="49"/>
    </row>
    <row r="214" spans="2:5" ht="12.75">
      <c r="B214" s="8"/>
      <c r="C214" s="8"/>
      <c r="D214" s="49"/>
      <c r="E214" s="49"/>
    </row>
    <row r="215" spans="2:5" ht="12.75">
      <c r="B215" s="8"/>
      <c r="C215" s="8"/>
      <c r="D215" s="49"/>
      <c r="E215" s="49"/>
    </row>
    <row r="216" spans="2:5" ht="12.75">
      <c r="B216" s="8"/>
      <c r="C216" s="8"/>
      <c r="D216" s="49"/>
      <c r="E216" s="49"/>
    </row>
    <row r="217" spans="2:5" ht="12.75">
      <c r="B217" s="8"/>
      <c r="C217" s="8"/>
      <c r="D217" s="49"/>
      <c r="E217" s="49"/>
    </row>
    <row r="218" spans="2:5" ht="12.75">
      <c r="B218" s="8"/>
      <c r="C218" s="8"/>
      <c r="D218" s="49"/>
      <c r="E218" s="49"/>
    </row>
    <row r="219" spans="2:5" ht="12.75">
      <c r="B219" s="8"/>
      <c r="C219" s="8"/>
      <c r="D219" s="49"/>
      <c r="E219" s="49"/>
    </row>
    <row r="220" spans="2:5" ht="12.75">
      <c r="B220" s="8"/>
      <c r="C220" s="8"/>
      <c r="D220" s="49"/>
      <c r="E220" s="49"/>
    </row>
    <row r="221" spans="2:5" ht="12.75">
      <c r="B221" s="8"/>
      <c r="C221" s="8"/>
      <c r="D221" s="49"/>
      <c r="E221" s="49"/>
    </row>
    <row r="222" spans="2:5" ht="12.75">
      <c r="B222" s="8"/>
      <c r="C222" s="8"/>
      <c r="D222" s="49"/>
      <c r="E222" s="49"/>
    </row>
    <row r="223" spans="2:5" ht="12.75">
      <c r="B223" s="8"/>
      <c r="C223" s="8"/>
      <c r="D223" s="49"/>
      <c r="E223" s="49"/>
    </row>
    <row r="224" spans="2:5" ht="12.75">
      <c r="B224" s="8"/>
      <c r="C224" s="8"/>
      <c r="D224" s="49"/>
      <c r="E224" s="49"/>
    </row>
    <row r="225" spans="2:5" ht="12.75">
      <c r="B225" s="8"/>
      <c r="C225" s="8"/>
      <c r="D225" s="49"/>
      <c r="E225" s="49"/>
    </row>
    <row r="226" spans="2:5" ht="12.75">
      <c r="B226" s="8"/>
      <c r="C226" s="8"/>
      <c r="D226" s="49"/>
      <c r="E226" s="49"/>
    </row>
    <row r="227" spans="2:5" ht="12.75">
      <c r="B227" s="8"/>
      <c r="C227" s="8"/>
      <c r="D227" s="49"/>
      <c r="E227" s="49"/>
    </row>
    <row r="228" spans="2:5" ht="12.75">
      <c r="B228" s="8"/>
      <c r="C228" s="8"/>
      <c r="D228" s="49"/>
      <c r="E228" s="49"/>
    </row>
    <row r="229" spans="2:5" ht="12.75">
      <c r="B229" s="8"/>
      <c r="C229" s="8"/>
      <c r="D229" s="49"/>
      <c r="E229" s="49"/>
    </row>
    <row r="230" spans="2:5" ht="12.75">
      <c r="B230" s="8"/>
      <c r="C230" s="8"/>
      <c r="D230" s="49"/>
      <c r="E230" s="49"/>
    </row>
    <row r="231" spans="2:5" ht="12.75">
      <c r="B231" s="8"/>
      <c r="C231" s="8"/>
      <c r="D231" s="49"/>
      <c r="E231" s="49"/>
    </row>
    <row r="232" spans="2:5" ht="12.75">
      <c r="B232" s="8"/>
      <c r="C232" s="8"/>
      <c r="D232" s="49"/>
      <c r="E232" s="49"/>
    </row>
    <row r="233" spans="2:5" ht="12.75">
      <c r="B233" s="8"/>
      <c r="C233" s="8"/>
      <c r="D233" s="49"/>
      <c r="E233" s="49"/>
    </row>
    <row r="234" spans="2:5" ht="12.75">
      <c r="B234" s="8"/>
      <c r="C234" s="8"/>
      <c r="D234" s="49"/>
      <c r="E234" s="49"/>
    </row>
    <row r="235" spans="2:5" ht="12.75">
      <c r="B235" s="8"/>
      <c r="C235" s="8"/>
      <c r="D235" s="49"/>
      <c r="E235" s="49"/>
    </row>
    <row r="236" spans="2:5" ht="12.75">
      <c r="B236" s="8"/>
      <c r="C236" s="8"/>
      <c r="D236" s="49"/>
      <c r="E236" s="49"/>
    </row>
    <row r="237" spans="2:5" ht="12.75">
      <c r="B237" s="8"/>
      <c r="C237" s="8"/>
      <c r="D237" s="49"/>
      <c r="E237" s="49"/>
    </row>
    <row r="238" spans="2:5" ht="12.75">
      <c r="B238" s="8"/>
      <c r="C238" s="8"/>
      <c r="D238" s="49"/>
      <c r="E238" s="49"/>
    </row>
    <row r="239" spans="2:5" ht="12.75">
      <c r="B239" s="8"/>
      <c r="C239" s="8"/>
      <c r="D239" s="49"/>
      <c r="E239" s="49"/>
    </row>
    <row r="240" spans="2:5" ht="12.75">
      <c r="B240" s="8"/>
      <c r="C240" s="8"/>
      <c r="D240" s="49"/>
      <c r="E240" s="49"/>
    </row>
    <row r="241" spans="2:5" ht="12.75">
      <c r="B241" s="8"/>
      <c r="C241" s="8"/>
      <c r="D241" s="49"/>
      <c r="E241" s="49"/>
    </row>
    <row r="242" spans="2:5" ht="12.75">
      <c r="B242" s="8"/>
      <c r="C242" s="8"/>
      <c r="D242" s="49"/>
      <c r="E242" s="49"/>
    </row>
    <row r="243" spans="2:5" ht="12.75">
      <c r="B243" s="8"/>
      <c r="C243" s="8"/>
      <c r="D243" s="49"/>
      <c r="E243" s="49"/>
    </row>
    <row r="244" spans="2:5" ht="12.75">
      <c r="B244" s="8"/>
      <c r="C244" s="8"/>
      <c r="D244" s="49"/>
      <c r="E244" s="49"/>
    </row>
    <row r="245" spans="2:5" ht="12.75">
      <c r="B245" s="8"/>
      <c r="C245" s="8"/>
      <c r="D245" s="49"/>
      <c r="E245" s="49"/>
    </row>
    <row r="246" spans="2:5" ht="12.75">
      <c r="B246" s="8"/>
      <c r="C246" s="8"/>
      <c r="D246" s="49"/>
      <c r="E246" s="49"/>
    </row>
    <row r="247" spans="2:5" ht="12.75">
      <c r="B247" s="8"/>
      <c r="C247" s="8"/>
      <c r="D247" s="49"/>
      <c r="E247" s="49"/>
    </row>
    <row r="248" spans="2:5" ht="12.75">
      <c r="B248" s="8"/>
      <c r="C248" s="8"/>
      <c r="D248" s="49"/>
      <c r="E248" s="49"/>
    </row>
    <row r="249" spans="2:5" ht="12.75">
      <c r="B249" s="8"/>
      <c r="C249" s="8"/>
      <c r="D249" s="49"/>
      <c r="E249" s="49"/>
    </row>
    <row r="250" spans="2:5" ht="12.75">
      <c r="B250" s="8"/>
      <c r="C250" s="8"/>
      <c r="D250" s="49"/>
      <c r="E250" s="49"/>
    </row>
    <row r="251" spans="2:5" ht="12.75">
      <c r="B251" s="8"/>
      <c r="C251" s="8"/>
      <c r="D251" s="49"/>
      <c r="E251" s="49"/>
    </row>
    <row r="252" spans="2:5" ht="12.75">
      <c r="B252" s="8"/>
      <c r="C252" s="8"/>
      <c r="D252" s="49"/>
      <c r="E252" s="49"/>
    </row>
    <row r="253" spans="2:5" ht="12.75">
      <c r="B253" s="8"/>
      <c r="C253" s="8"/>
      <c r="D253" s="49"/>
      <c r="E253" s="49"/>
    </row>
    <row r="254" spans="2:5" ht="12.75">
      <c r="B254" s="8"/>
      <c r="C254" s="8"/>
      <c r="D254" s="49"/>
      <c r="E254" s="49"/>
    </row>
    <row r="255" spans="2:5" ht="12.75">
      <c r="B255" s="8"/>
      <c r="C255" s="8"/>
      <c r="D255" s="49"/>
      <c r="E255" s="49"/>
    </row>
    <row r="256" spans="2:5" ht="12.75">
      <c r="B256" s="8"/>
      <c r="C256" s="8"/>
      <c r="D256" s="49"/>
      <c r="E256" s="49"/>
    </row>
    <row r="257" spans="2:5" ht="12.75">
      <c r="B257" s="8"/>
      <c r="C257" s="8"/>
      <c r="D257" s="49"/>
      <c r="E257" s="49"/>
    </row>
    <row r="258" spans="2:5" ht="12.75">
      <c r="B258" s="8"/>
      <c r="C258" s="8"/>
      <c r="D258" s="49"/>
      <c r="E258" s="49"/>
    </row>
    <row r="259" spans="2:5" ht="12.75">
      <c r="B259" s="8"/>
      <c r="C259" s="8"/>
      <c r="D259" s="49"/>
      <c r="E259" s="49"/>
    </row>
    <row r="260" spans="2:5" ht="12.75">
      <c r="B260" s="8"/>
      <c r="C260" s="8"/>
      <c r="D260" s="49"/>
      <c r="E260" s="49"/>
    </row>
    <row r="261" spans="4:5" ht="12.75">
      <c r="D261" s="50"/>
      <c r="E261" s="50"/>
    </row>
    <row r="262" spans="4:5" ht="12.75">
      <c r="D262" s="50"/>
      <c r="E262" s="50"/>
    </row>
    <row r="263" spans="4:5" ht="12.75">
      <c r="D263" s="50"/>
      <c r="E263" s="50"/>
    </row>
    <row r="264" spans="4:5" ht="12.75">
      <c r="D264" s="50"/>
      <c r="E264" s="50"/>
    </row>
    <row r="265" spans="4:5" ht="12.75">
      <c r="D265" s="50"/>
      <c r="E265" s="50"/>
    </row>
    <row r="266" spans="4:5" ht="12.75">
      <c r="D266" s="50"/>
      <c r="E266" s="50"/>
    </row>
    <row r="267" spans="4:5" ht="12.75">
      <c r="D267" s="50"/>
      <c r="E267" s="50"/>
    </row>
    <row r="268" spans="4:5" ht="12.75">
      <c r="D268" s="50"/>
      <c r="E268" s="50"/>
    </row>
    <row r="269" spans="4:5" ht="12.75">
      <c r="D269" s="50"/>
      <c r="E269" s="50"/>
    </row>
    <row r="270" spans="4:5" ht="12.75">
      <c r="D270" s="50"/>
      <c r="E270" s="50"/>
    </row>
    <row r="271" spans="4:5" ht="12.75">
      <c r="D271" s="50"/>
      <c r="E271" s="50"/>
    </row>
    <row r="272" spans="4:5" ht="12.75">
      <c r="D272" s="50"/>
      <c r="E272" s="50"/>
    </row>
    <row r="273" spans="4:5" ht="12.75">
      <c r="D273" s="50"/>
      <c r="E273" s="50"/>
    </row>
    <row r="274" spans="4:5" ht="12.75">
      <c r="D274" s="50"/>
      <c r="E274" s="50"/>
    </row>
    <row r="275" spans="4:5" ht="12.75">
      <c r="D275" s="50"/>
      <c r="E275" s="50"/>
    </row>
    <row r="276" spans="4:5" ht="12.75">
      <c r="D276" s="50"/>
      <c r="E276" s="50"/>
    </row>
    <row r="277" spans="4:5" ht="12.75">
      <c r="D277" s="50"/>
      <c r="E277" s="50"/>
    </row>
    <row r="278" spans="4:5" ht="12.75">
      <c r="D278" s="50"/>
      <c r="E278" s="50"/>
    </row>
    <row r="279" spans="4:5" ht="12.75">
      <c r="D279" s="50"/>
      <c r="E279" s="50"/>
    </row>
    <row r="280" spans="4:5" ht="12.75">
      <c r="D280" s="50"/>
      <c r="E280" s="50"/>
    </row>
    <row r="281" spans="4:5" ht="12.75">
      <c r="D281" s="50"/>
      <c r="E281" s="50"/>
    </row>
    <row r="282" spans="4:5" ht="12.75">
      <c r="D282" s="50"/>
      <c r="E282" s="50"/>
    </row>
    <row r="283" spans="4:5" ht="12.75">
      <c r="D283" s="50"/>
      <c r="E283" s="50"/>
    </row>
    <row r="284" spans="4:5" ht="12.75">
      <c r="D284" s="50"/>
      <c r="E284" s="50"/>
    </row>
    <row r="285" spans="4:5" ht="12.75">
      <c r="D285" s="50"/>
      <c r="E285" s="50"/>
    </row>
    <row r="286" spans="4:5" ht="12.75">
      <c r="D286" s="50"/>
      <c r="E286" s="50"/>
    </row>
    <row r="287" spans="4:5" ht="12.75">
      <c r="D287" s="50"/>
      <c r="E287" s="50"/>
    </row>
  </sheetData>
  <mergeCells count="4">
    <mergeCell ref="A1:E2"/>
    <mergeCell ref="A3:E3"/>
    <mergeCell ref="B6:C6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9"/>
  <sheetViews>
    <sheetView tabSelected="1" workbookViewId="0" topLeftCell="A1">
      <pane xSplit="3" topLeftCell="AN1" activePane="topRight" state="frozen"/>
      <selection pane="topLeft" activeCell="A9" sqref="A9"/>
      <selection pane="topRight" activeCell="AX66" sqref="AX66"/>
    </sheetView>
  </sheetViews>
  <sheetFormatPr defaultColWidth="9.140625" defaultRowHeight="12.75"/>
  <cols>
    <col min="1" max="1" width="65.8515625" style="137" customWidth="1"/>
    <col min="2" max="2" width="5.7109375" style="11" customWidth="1"/>
    <col min="3" max="3" width="4.57421875" style="11" customWidth="1"/>
    <col min="4" max="5" width="10.7109375" style="11" customWidth="1"/>
    <col min="6" max="27" width="10.421875" style="11" customWidth="1"/>
    <col min="28" max="28" width="12.421875" style="11" customWidth="1"/>
    <col min="29" max="29" width="10.421875" style="11" customWidth="1"/>
    <col min="30" max="31" width="12.140625" style="11" customWidth="1"/>
    <col min="32" max="37" width="10.421875" style="11" customWidth="1"/>
    <col min="38" max="38" width="12.00390625" style="11" customWidth="1"/>
    <col min="39" max="39" width="9.421875" style="11" customWidth="1"/>
    <col min="40" max="40" width="11.140625" style="11" customWidth="1"/>
    <col min="41" max="41" width="9.421875" style="11" customWidth="1"/>
    <col min="42" max="42" width="13.140625" style="118" customWidth="1"/>
    <col min="43" max="43" width="10.421875" style="118" customWidth="1"/>
    <col min="44" max="45" width="10.421875" style="11" customWidth="1"/>
    <col min="46" max="46" width="11.140625" style="11" customWidth="1"/>
    <col min="47" max="47" width="13.7109375" style="11" customWidth="1"/>
    <col min="48" max="16384" width="9.140625" style="11" customWidth="1"/>
  </cols>
  <sheetData>
    <row r="1" spans="1:47" ht="27.75" customHeight="1">
      <c r="A1" s="9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24"/>
      <c r="AQ1" s="124"/>
      <c r="AR1" s="10"/>
      <c r="AS1" s="10"/>
      <c r="AT1" s="10"/>
      <c r="AU1" s="10"/>
    </row>
    <row r="2" spans="1:47" ht="18" customHeight="1">
      <c r="A2" s="140" t="s">
        <v>214</v>
      </c>
      <c r="B2" s="140"/>
      <c r="C2" s="140"/>
      <c r="D2" s="140"/>
      <c r="E2" s="140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2"/>
      <c r="AQ2" s="142"/>
      <c r="AR2" s="141"/>
      <c r="AS2" s="141"/>
      <c r="AT2" s="141"/>
      <c r="AU2" s="143"/>
    </row>
    <row r="3" spans="1:47" ht="3" customHeight="1">
      <c r="A3" s="140"/>
      <c r="B3" s="140"/>
      <c r="C3" s="140"/>
      <c r="D3" s="140"/>
      <c r="E3" s="140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5"/>
      <c r="AQ3" s="145"/>
      <c r="AR3" s="144"/>
      <c r="AS3" s="144"/>
      <c r="AT3" s="144"/>
      <c r="AU3" s="144"/>
    </row>
    <row r="4" spans="1:47" ht="18" customHeight="1">
      <c r="A4" s="146" t="s">
        <v>215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7"/>
    </row>
    <row r="5" ht="9.75" customHeight="1">
      <c r="A5" s="100"/>
    </row>
    <row r="6" spans="1:47" ht="18" customHeight="1">
      <c r="A6" s="101" t="s">
        <v>243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125"/>
      <c r="AQ6" s="125"/>
      <c r="AR6" s="96"/>
      <c r="AS6" s="96"/>
      <c r="AT6" s="96"/>
      <c r="AU6" s="97"/>
    </row>
    <row r="7" ht="17.25" customHeight="1">
      <c r="A7" s="100"/>
    </row>
    <row r="8" spans="1:47" ht="27.7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</row>
    <row r="9" ht="13.5" customHeight="1" thickBot="1">
      <c r="A9" s="100"/>
    </row>
    <row r="10" spans="1:47" ht="31.5" customHeight="1" thickBot="1">
      <c r="A10" s="160" t="str">
        <f>"Наименование на параграфите и подпараграфите"</f>
        <v>Наименование на параграфите и подпараграфите</v>
      </c>
      <c r="B10" s="162"/>
      <c r="C10" s="164"/>
      <c r="D10" s="156" t="s">
        <v>126</v>
      </c>
      <c r="E10" s="157"/>
      <c r="F10" s="156" t="s">
        <v>127</v>
      </c>
      <c r="G10" s="175"/>
      <c r="H10" s="175"/>
      <c r="I10" s="175"/>
      <c r="J10" s="175"/>
      <c r="K10" s="175"/>
      <c r="L10" s="175"/>
      <c r="M10" s="175"/>
      <c r="N10" s="152" t="s">
        <v>128</v>
      </c>
      <c r="O10" s="153"/>
      <c r="P10" s="152" t="s">
        <v>129</v>
      </c>
      <c r="Q10" s="153"/>
      <c r="R10" s="166" t="s">
        <v>130</v>
      </c>
      <c r="S10" s="167"/>
      <c r="T10" s="181" t="s">
        <v>131</v>
      </c>
      <c r="U10" s="166"/>
      <c r="V10" s="166"/>
      <c r="W10" s="166"/>
      <c r="X10" s="166"/>
      <c r="Y10" s="167"/>
      <c r="Z10" s="179" t="s">
        <v>124</v>
      </c>
      <c r="AA10" s="179"/>
      <c r="AB10" s="179"/>
      <c r="AC10" s="179"/>
      <c r="AD10" s="179"/>
      <c r="AE10" s="179"/>
      <c r="AF10" s="179"/>
      <c r="AG10" s="179"/>
      <c r="AH10" s="173" t="s">
        <v>125</v>
      </c>
      <c r="AI10" s="173"/>
      <c r="AJ10" s="173"/>
      <c r="AK10" s="173"/>
      <c r="AL10" s="173"/>
      <c r="AM10" s="173"/>
      <c r="AN10" s="173"/>
      <c r="AO10" s="173"/>
      <c r="AP10" s="173"/>
      <c r="AQ10" s="173"/>
      <c r="AR10" s="181" t="s">
        <v>140</v>
      </c>
      <c r="AS10" s="166"/>
      <c r="AT10" s="156" t="s">
        <v>141</v>
      </c>
      <c r="AU10" s="157"/>
    </row>
    <row r="11" spans="1:47" s="129" customFormat="1" ht="84.75" customHeight="1" thickBot="1">
      <c r="A11" s="161"/>
      <c r="B11" s="163"/>
      <c r="C11" s="165"/>
      <c r="D11" s="158"/>
      <c r="E11" s="159"/>
      <c r="F11" s="176" t="s">
        <v>245</v>
      </c>
      <c r="G11" s="177"/>
      <c r="H11" s="176" t="s">
        <v>246</v>
      </c>
      <c r="I11" s="177"/>
      <c r="J11" s="176" t="s">
        <v>247</v>
      </c>
      <c r="K11" s="177"/>
      <c r="L11" s="176" t="s">
        <v>248</v>
      </c>
      <c r="M11" s="178"/>
      <c r="N11" s="154"/>
      <c r="O11" s="155"/>
      <c r="P11" s="154"/>
      <c r="Q11" s="155"/>
      <c r="R11" s="168"/>
      <c r="S11" s="168"/>
      <c r="T11" s="176" t="s">
        <v>251</v>
      </c>
      <c r="U11" s="177"/>
      <c r="V11" s="176" t="s">
        <v>252</v>
      </c>
      <c r="W11" s="177"/>
      <c r="X11" s="176" t="s">
        <v>248</v>
      </c>
      <c r="Y11" s="177"/>
      <c r="Z11" s="174" t="s">
        <v>132</v>
      </c>
      <c r="AA11" s="170"/>
      <c r="AB11" s="169" t="s">
        <v>133</v>
      </c>
      <c r="AC11" s="170"/>
      <c r="AD11" s="169" t="s">
        <v>134</v>
      </c>
      <c r="AE11" s="170"/>
      <c r="AF11" s="169" t="s">
        <v>135</v>
      </c>
      <c r="AG11" s="170"/>
      <c r="AH11" s="169" t="s">
        <v>136</v>
      </c>
      <c r="AI11" s="170"/>
      <c r="AJ11" s="169" t="s">
        <v>137</v>
      </c>
      <c r="AK11" s="170"/>
      <c r="AL11" s="169" t="s">
        <v>138</v>
      </c>
      <c r="AM11" s="170"/>
      <c r="AN11" s="169" t="s">
        <v>139</v>
      </c>
      <c r="AO11" s="170"/>
      <c r="AP11" s="171" t="s">
        <v>135</v>
      </c>
      <c r="AQ11" s="172"/>
      <c r="AR11" s="182"/>
      <c r="AS11" s="168"/>
      <c r="AT11" s="158"/>
      <c r="AU11" s="159"/>
    </row>
    <row r="12" spans="1:47" s="131" customFormat="1" ht="13.5" customHeight="1" thickBot="1">
      <c r="A12" s="104"/>
      <c r="B12" s="105"/>
      <c r="C12" s="105"/>
      <c r="D12" s="122" t="s">
        <v>142</v>
      </c>
      <c r="E12" s="122" t="s">
        <v>0</v>
      </c>
      <c r="F12" s="122" t="s">
        <v>142</v>
      </c>
      <c r="G12" s="122" t="s">
        <v>0</v>
      </c>
      <c r="H12" s="122" t="s">
        <v>142</v>
      </c>
      <c r="I12" s="122" t="s">
        <v>0</v>
      </c>
      <c r="J12" s="122" t="s">
        <v>142</v>
      </c>
      <c r="K12" s="122" t="s">
        <v>0</v>
      </c>
      <c r="L12" s="122" t="s">
        <v>142</v>
      </c>
      <c r="M12" s="130" t="s">
        <v>0</v>
      </c>
      <c r="N12" s="122" t="s">
        <v>142</v>
      </c>
      <c r="O12" s="130" t="s">
        <v>0</v>
      </c>
      <c r="P12" s="122" t="s">
        <v>142</v>
      </c>
      <c r="Q12" s="130" t="s">
        <v>0</v>
      </c>
      <c r="R12" s="116" t="s">
        <v>142</v>
      </c>
      <c r="S12" s="105" t="s">
        <v>0</v>
      </c>
      <c r="T12" s="122" t="s">
        <v>142</v>
      </c>
      <c r="U12" s="122" t="s">
        <v>0</v>
      </c>
      <c r="V12" s="122" t="s">
        <v>142</v>
      </c>
      <c r="W12" s="122" t="s">
        <v>0</v>
      </c>
      <c r="X12" s="122" t="s">
        <v>142</v>
      </c>
      <c r="Y12" s="122" t="s">
        <v>0</v>
      </c>
      <c r="Z12" s="106" t="s">
        <v>142</v>
      </c>
      <c r="AA12" s="106" t="s">
        <v>0</v>
      </c>
      <c r="AB12" s="107" t="s">
        <v>142</v>
      </c>
      <c r="AC12" s="107" t="s">
        <v>0</v>
      </c>
      <c r="AD12" s="107" t="s">
        <v>142</v>
      </c>
      <c r="AE12" s="107" t="s">
        <v>0</v>
      </c>
      <c r="AF12" s="107" t="s">
        <v>142</v>
      </c>
      <c r="AG12" s="107" t="s">
        <v>0</v>
      </c>
      <c r="AH12" s="107" t="s">
        <v>142</v>
      </c>
      <c r="AI12" s="107" t="s">
        <v>0</v>
      </c>
      <c r="AJ12" s="107" t="s">
        <v>142</v>
      </c>
      <c r="AK12" s="107" t="s">
        <v>0</v>
      </c>
      <c r="AL12" s="107" t="s">
        <v>142</v>
      </c>
      <c r="AM12" s="107" t="s">
        <v>0</v>
      </c>
      <c r="AN12" s="107" t="s">
        <v>142</v>
      </c>
      <c r="AO12" s="107" t="s">
        <v>0</v>
      </c>
      <c r="AP12" s="115" t="s">
        <v>142</v>
      </c>
      <c r="AQ12" s="115" t="s">
        <v>0</v>
      </c>
      <c r="AR12" s="105" t="s">
        <v>142</v>
      </c>
      <c r="AS12" s="105" t="s">
        <v>0</v>
      </c>
      <c r="AT12" s="122" t="s">
        <v>142</v>
      </c>
      <c r="AU12" s="122" t="s">
        <v>0</v>
      </c>
    </row>
    <row r="13" spans="1:53" ht="13.5" thickBot="1">
      <c r="A13" s="102" t="s">
        <v>143</v>
      </c>
      <c r="B13" s="12"/>
      <c r="C13" s="12"/>
      <c r="D13" s="108">
        <v>659.5</v>
      </c>
      <c r="E13" s="108">
        <v>626.5</v>
      </c>
      <c r="F13" s="108">
        <v>3</v>
      </c>
      <c r="G13" s="108">
        <v>3</v>
      </c>
      <c r="H13" s="108">
        <v>9</v>
      </c>
      <c r="I13" s="108">
        <v>9</v>
      </c>
      <c r="J13" s="108">
        <v>0</v>
      </c>
      <c r="K13" s="108">
        <v>0</v>
      </c>
      <c r="L13" s="108">
        <f>F13+H13+J13</f>
        <v>12</v>
      </c>
      <c r="M13" s="108">
        <f>G13+I13+K13</f>
        <v>12</v>
      </c>
      <c r="N13" s="117">
        <v>4797.04</v>
      </c>
      <c r="O13" s="117">
        <v>4758</v>
      </c>
      <c r="P13" s="117">
        <v>700.5</v>
      </c>
      <c r="Q13" s="117">
        <v>685.5</v>
      </c>
      <c r="R13" s="108">
        <v>542</v>
      </c>
      <c r="S13" s="108">
        <v>522</v>
      </c>
      <c r="T13" s="108">
        <v>125</v>
      </c>
      <c r="U13" s="108">
        <v>125</v>
      </c>
      <c r="V13" s="108">
        <v>1255</v>
      </c>
      <c r="W13" s="108">
        <v>1220</v>
      </c>
      <c r="X13" s="108">
        <f>T13+V13</f>
        <v>1380</v>
      </c>
      <c r="Y13" s="108">
        <f>U13+W13</f>
        <v>1345</v>
      </c>
      <c r="Z13" s="108">
        <v>3</v>
      </c>
      <c r="AA13" s="108">
        <v>3</v>
      </c>
      <c r="AB13" s="108">
        <v>54</v>
      </c>
      <c r="AC13" s="108">
        <v>54</v>
      </c>
      <c r="AD13" s="108">
        <v>441</v>
      </c>
      <c r="AE13" s="108">
        <v>432.5</v>
      </c>
      <c r="AF13" s="123">
        <f>Z13+AB13+AD13</f>
        <v>498</v>
      </c>
      <c r="AG13" s="123">
        <f>AA13+AC13+AE13</f>
        <v>489.5</v>
      </c>
      <c r="AH13" s="108">
        <v>0</v>
      </c>
      <c r="AI13" s="108">
        <v>0</v>
      </c>
      <c r="AJ13" s="108">
        <v>20</v>
      </c>
      <c r="AK13" s="108">
        <v>20</v>
      </c>
      <c r="AL13" s="108">
        <v>15</v>
      </c>
      <c r="AM13" s="108">
        <v>15</v>
      </c>
      <c r="AN13" s="108">
        <v>552</v>
      </c>
      <c r="AO13" s="108">
        <v>512</v>
      </c>
      <c r="AP13" s="108">
        <f>AH13+AJ13+AL13+AN13</f>
        <v>587</v>
      </c>
      <c r="AQ13" s="108">
        <f>AI13+AK13+AM13+AO13</f>
        <v>547</v>
      </c>
      <c r="AR13" s="108">
        <v>0</v>
      </c>
      <c r="AS13" s="108">
        <v>0</v>
      </c>
      <c r="AT13" s="128">
        <f>D13+L13+N13+P13+R13+X13+AF13+AP13+AR13</f>
        <v>9176.04</v>
      </c>
      <c r="AU13" s="128">
        <f>E13+M13+O13+Q13+S13+Y13+AG13+AQ13+AS13</f>
        <v>8985.5</v>
      </c>
      <c r="AV13" s="119"/>
      <c r="AW13" s="119"/>
      <c r="AX13" s="119"/>
      <c r="AY13" s="119"/>
      <c r="AZ13" s="119"/>
      <c r="BA13" s="119"/>
    </row>
    <row r="14" spans="1:53" s="134" customFormat="1" ht="41.25" customHeight="1" thickBot="1">
      <c r="A14" s="110" t="s">
        <v>144</v>
      </c>
      <c r="B14" s="111" t="s">
        <v>2</v>
      </c>
      <c r="C14" s="111" t="s">
        <v>3</v>
      </c>
      <c r="D14" s="112">
        <f>SUM(D15:D18)</f>
        <v>5081756</v>
      </c>
      <c r="E14" s="112">
        <f>SUM(E15:E17)</f>
        <v>5051422</v>
      </c>
      <c r="F14" s="112">
        <f>SUM(F15:F18)</f>
        <v>14400</v>
      </c>
      <c r="G14" s="112">
        <f>SUM(G15:G17)</f>
        <v>12418</v>
      </c>
      <c r="H14" s="112">
        <f>SUM(H15:H18)</f>
        <v>47610</v>
      </c>
      <c r="I14" s="112">
        <f>SUM(I15:I17)</f>
        <v>44591</v>
      </c>
      <c r="J14" s="112">
        <f>SUM(J15:J18)</f>
        <v>0</v>
      </c>
      <c r="K14" s="112">
        <f>SUM(K15:K17)</f>
        <v>0</v>
      </c>
      <c r="L14" s="115">
        <f aca="true" t="shared" si="0" ref="L14:L76">F14+H14+J14</f>
        <v>62010</v>
      </c>
      <c r="M14" s="115">
        <f aca="true" t="shared" si="1" ref="M14:M76">G14+I14+K14</f>
        <v>57009</v>
      </c>
      <c r="N14" s="112">
        <f aca="true" t="shared" si="2" ref="N14:W14">SUM(N15:N18)</f>
        <v>40544573</v>
      </c>
      <c r="O14" s="112">
        <f t="shared" si="2"/>
        <v>39629914</v>
      </c>
      <c r="P14" s="112">
        <f t="shared" si="2"/>
        <v>4191860</v>
      </c>
      <c r="Q14" s="112">
        <f t="shared" si="2"/>
        <v>4044197</v>
      </c>
      <c r="R14" s="112">
        <f t="shared" si="2"/>
        <v>3039830</v>
      </c>
      <c r="S14" s="112">
        <f t="shared" si="2"/>
        <v>2896377</v>
      </c>
      <c r="T14" s="112">
        <f t="shared" si="2"/>
        <v>788782</v>
      </c>
      <c r="U14" s="112">
        <f t="shared" si="2"/>
        <v>786858</v>
      </c>
      <c r="V14" s="112">
        <f t="shared" si="2"/>
        <v>6914498</v>
      </c>
      <c r="W14" s="112">
        <f t="shared" si="2"/>
        <v>6666561</v>
      </c>
      <c r="X14" s="115">
        <f>T14+V14</f>
        <v>7703280</v>
      </c>
      <c r="Y14" s="115">
        <f>U14+W14</f>
        <v>7453419</v>
      </c>
      <c r="Z14" s="112">
        <f aca="true" t="shared" si="3" ref="Z14:AE14">SUM(Z15:Z18)</f>
        <v>23800</v>
      </c>
      <c r="AA14" s="112">
        <f t="shared" si="3"/>
        <v>21191</v>
      </c>
      <c r="AB14" s="112">
        <f t="shared" si="3"/>
        <v>305864</v>
      </c>
      <c r="AC14" s="112">
        <f t="shared" si="3"/>
        <v>291829</v>
      </c>
      <c r="AD14" s="112">
        <f t="shared" si="3"/>
        <v>2650172</v>
      </c>
      <c r="AE14" s="112">
        <f t="shared" si="3"/>
        <v>2516543</v>
      </c>
      <c r="AF14" s="112">
        <f>Z14+AB14+AD14</f>
        <v>2979836</v>
      </c>
      <c r="AG14" s="112">
        <f>AA14+AC14+AE14</f>
        <v>2829563</v>
      </c>
      <c r="AH14" s="112">
        <f aca="true" t="shared" si="4" ref="AH14:AO14">SUM(AH15:AH18)</f>
        <v>0</v>
      </c>
      <c r="AI14" s="112">
        <f t="shared" si="4"/>
        <v>0</v>
      </c>
      <c r="AJ14" s="112">
        <f t="shared" si="4"/>
        <v>128000</v>
      </c>
      <c r="AK14" s="112">
        <f t="shared" si="4"/>
        <v>127101</v>
      </c>
      <c r="AL14" s="112">
        <f t="shared" si="4"/>
        <v>64600</v>
      </c>
      <c r="AM14" s="112">
        <f t="shared" si="4"/>
        <v>55768</v>
      </c>
      <c r="AN14" s="112">
        <f t="shared" si="4"/>
        <v>3500517</v>
      </c>
      <c r="AO14" s="112">
        <f t="shared" si="4"/>
        <v>3447931</v>
      </c>
      <c r="AP14" s="115">
        <f aca="true" t="shared" si="5" ref="AP14:AP76">AH14+AJ14+AL14+AN14</f>
        <v>3693117</v>
      </c>
      <c r="AQ14" s="115">
        <f aca="true" t="shared" si="6" ref="AQ14:AQ76">AI14+AK14+AM14+AO14</f>
        <v>3630800</v>
      </c>
      <c r="AR14" s="112">
        <f>SUM(AR15:AR18)</f>
        <v>0</v>
      </c>
      <c r="AS14" s="112">
        <f>SUM(AS15:AS18)</f>
        <v>0</v>
      </c>
      <c r="AT14" s="112">
        <f>SUM(AT15:AT18)</f>
        <v>67296262</v>
      </c>
      <c r="AU14" s="112">
        <f>SUM(AU15:AU18)</f>
        <v>65592701</v>
      </c>
      <c r="AV14" s="132"/>
      <c r="AW14" s="133"/>
      <c r="AX14" s="133"/>
      <c r="AY14" s="133"/>
      <c r="AZ14" s="133"/>
      <c r="BA14" s="133"/>
    </row>
    <row r="15" spans="1:53" ht="26.25" thickBot="1">
      <c r="A15" s="103" t="s">
        <v>145</v>
      </c>
      <c r="B15" s="13" t="s">
        <v>2</v>
      </c>
      <c r="C15" s="13" t="s">
        <v>2</v>
      </c>
      <c r="D15" s="109">
        <v>1861045</v>
      </c>
      <c r="E15" s="109">
        <v>1836946</v>
      </c>
      <c r="F15" s="109">
        <v>14400</v>
      </c>
      <c r="G15" s="109">
        <v>12418</v>
      </c>
      <c r="H15" s="109">
        <v>47610</v>
      </c>
      <c r="I15" s="109">
        <v>44591</v>
      </c>
      <c r="J15" s="109">
        <v>0</v>
      </c>
      <c r="K15" s="109">
        <v>0</v>
      </c>
      <c r="L15" s="114">
        <f t="shared" si="0"/>
        <v>62010</v>
      </c>
      <c r="M15" s="114">
        <f t="shared" si="1"/>
        <v>57009</v>
      </c>
      <c r="N15" s="114">
        <v>40235940</v>
      </c>
      <c r="O15" s="114">
        <v>39325548</v>
      </c>
      <c r="P15" s="114">
        <v>4191860</v>
      </c>
      <c r="Q15" s="114">
        <v>4044197</v>
      </c>
      <c r="R15" s="109">
        <v>3039830</v>
      </c>
      <c r="S15" s="109">
        <v>2896377</v>
      </c>
      <c r="T15" s="109">
        <v>788782</v>
      </c>
      <c r="U15" s="109">
        <v>786858</v>
      </c>
      <c r="V15" s="109">
        <v>6914498</v>
      </c>
      <c r="W15" s="109">
        <v>6666561</v>
      </c>
      <c r="X15" s="114">
        <f aca="true" t="shared" si="7" ref="X15:X72">T15+V15</f>
        <v>7703280</v>
      </c>
      <c r="Y15" s="114">
        <f aca="true" t="shared" si="8" ref="Y15:Y72">U15+W15</f>
        <v>7453419</v>
      </c>
      <c r="Z15" s="109">
        <v>23800</v>
      </c>
      <c r="AA15" s="109">
        <v>21191</v>
      </c>
      <c r="AB15" s="109">
        <v>305864</v>
      </c>
      <c r="AC15" s="109">
        <v>291829</v>
      </c>
      <c r="AD15" s="109">
        <v>2650172</v>
      </c>
      <c r="AE15" s="109">
        <v>2516543</v>
      </c>
      <c r="AF15" s="112">
        <f aca="true" t="shared" si="9" ref="AF15:AF76">Z15+AB15+AD15</f>
        <v>2979836</v>
      </c>
      <c r="AG15" s="112">
        <f aca="true" t="shared" si="10" ref="AG15:AG76">AA15+AC15+AE15</f>
        <v>2829563</v>
      </c>
      <c r="AH15" s="109">
        <v>0</v>
      </c>
      <c r="AI15" s="109">
        <v>0</v>
      </c>
      <c r="AJ15" s="109">
        <v>128000</v>
      </c>
      <c r="AK15" s="109">
        <v>127101</v>
      </c>
      <c r="AL15" s="109">
        <v>64600</v>
      </c>
      <c r="AM15" s="109">
        <v>55768</v>
      </c>
      <c r="AN15" s="109">
        <v>3500517</v>
      </c>
      <c r="AO15" s="109">
        <v>3447931</v>
      </c>
      <c r="AP15" s="114">
        <f t="shared" si="5"/>
        <v>3693117</v>
      </c>
      <c r="AQ15" s="114">
        <f t="shared" si="6"/>
        <v>3630800</v>
      </c>
      <c r="AR15" s="109">
        <v>0</v>
      </c>
      <c r="AS15" s="109">
        <v>0</v>
      </c>
      <c r="AT15" s="109">
        <f>D15+L15+N15+P15+R15+X15+AF15+AP15+AR14</f>
        <v>63766918</v>
      </c>
      <c r="AU15" s="109">
        <f>E15+M15+O15+Q15+S15+Y15+AG15+AQ15+AS15</f>
        <v>62073859</v>
      </c>
      <c r="AV15" s="118"/>
      <c r="AW15" s="119"/>
      <c r="AX15" s="119"/>
      <c r="AY15" s="119"/>
      <c r="AZ15" s="119"/>
      <c r="BA15" s="119"/>
    </row>
    <row r="16" spans="1:53" ht="26.25" thickBot="1">
      <c r="A16" s="103" t="s">
        <v>146</v>
      </c>
      <c r="B16" s="13" t="s">
        <v>2</v>
      </c>
      <c r="C16" s="13" t="s">
        <v>31</v>
      </c>
      <c r="D16" s="109">
        <v>3155615</v>
      </c>
      <c r="E16" s="109">
        <v>3149675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14">
        <f t="shared" si="0"/>
        <v>0</v>
      </c>
      <c r="M16" s="114">
        <f t="shared" si="1"/>
        <v>0</v>
      </c>
      <c r="N16" s="114">
        <v>0</v>
      </c>
      <c r="O16" s="114">
        <v>0</v>
      </c>
      <c r="P16" s="114">
        <v>0</v>
      </c>
      <c r="Q16" s="114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14">
        <f t="shared" si="7"/>
        <v>0</v>
      </c>
      <c r="Y16" s="114">
        <f t="shared" si="8"/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12">
        <f t="shared" si="9"/>
        <v>0</v>
      </c>
      <c r="AG16" s="112">
        <f t="shared" si="10"/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14">
        <f t="shared" si="5"/>
        <v>0</v>
      </c>
      <c r="AQ16" s="114">
        <f t="shared" si="6"/>
        <v>0</v>
      </c>
      <c r="AR16" s="109">
        <v>0</v>
      </c>
      <c r="AS16" s="109">
        <v>0</v>
      </c>
      <c r="AT16" s="109">
        <f>D16+L16+N16+P16+R16+X16+AF16+AP16+AR15</f>
        <v>3155615</v>
      </c>
      <c r="AU16" s="109">
        <f>E16+M16+O16+Q16+S16+Y16+AG16+AQ16+AS16</f>
        <v>3149675</v>
      </c>
      <c r="AV16" s="118"/>
      <c r="AW16" s="119"/>
      <c r="AX16" s="119"/>
      <c r="AY16" s="119"/>
      <c r="AZ16" s="119"/>
      <c r="BA16" s="119"/>
    </row>
    <row r="17" spans="1:53" ht="26.25" thickBot="1">
      <c r="A17" s="103" t="s">
        <v>147</v>
      </c>
      <c r="B17" s="13" t="s">
        <v>2</v>
      </c>
      <c r="C17" s="13" t="s">
        <v>5</v>
      </c>
      <c r="D17" s="109">
        <v>65096</v>
      </c>
      <c r="E17" s="109">
        <v>64801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14">
        <f t="shared" si="0"/>
        <v>0</v>
      </c>
      <c r="M17" s="114">
        <f t="shared" si="1"/>
        <v>0</v>
      </c>
      <c r="N17" s="114">
        <v>0</v>
      </c>
      <c r="O17" s="114">
        <v>0</v>
      </c>
      <c r="P17" s="114">
        <v>0</v>
      </c>
      <c r="Q17" s="114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14">
        <f t="shared" si="7"/>
        <v>0</v>
      </c>
      <c r="Y17" s="114">
        <f t="shared" si="8"/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12">
        <f t="shared" si="9"/>
        <v>0</v>
      </c>
      <c r="AG17" s="112">
        <f t="shared" si="10"/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09">
        <v>0</v>
      </c>
      <c r="AO17" s="109">
        <v>0</v>
      </c>
      <c r="AP17" s="114">
        <f t="shared" si="5"/>
        <v>0</v>
      </c>
      <c r="AQ17" s="114">
        <f t="shared" si="6"/>
        <v>0</v>
      </c>
      <c r="AR17" s="109">
        <v>0</v>
      </c>
      <c r="AS17" s="109">
        <v>0</v>
      </c>
      <c r="AT17" s="109">
        <f>D17+L17+N17+P17+R17+X17+AF17+AP17+AR16</f>
        <v>65096</v>
      </c>
      <c r="AU17" s="109">
        <f>E17+M17+O17+Q17+S17+Y17+AG17+AQ17+AS17</f>
        <v>64801</v>
      </c>
      <c r="AV17" s="118"/>
      <c r="AW17" s="119"/>
      <c r="AX17" s="119"/>
      <c r="AY17" s="119"/>
      <c r="AZ17" s="119"/>
      <c r="BA17" s="119"/>
    </row>
    <row r="18" spans="1:53" ht="24.75" customHeight="1" thickBot="1">
      <c r="A18" s="103" t="s">
        <v>148</v>
      </c>
      <c r="B18" s="13" t="s">
        <v>2</v>
      </c>
      <c r="C18" s="113" t="s">
        <v>149</v>
      </c>
      <c r="D18" s="109">
        <v>0</v>
      </c>
      <c r="E18" s="109">
        <v>0</v>
      </c>
      <c r="F18" s="109"/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14">
        <f t="shared" si="0"/>
        <v>0</v>
      </c>
      <c r="M18" s="114">
        <f t="shared" si="1"/>
        <v>0</v>
      </c>
      <c r="N18" s="114">
        <v>308633</v>
      </c>
      <c r="O18" s="114">
        <v>304366</v>
      </c>
      <c r="P18" s="114">
        <v>0</v>
      </c>
      <c r="Q18" s="114">
        <v>0</v>
      </c>
      <c r="R18" s="109"/>
      <c r="S18" s="109"/>
      <c r="T18" s="109">
        <v>0</v>
      </c>
      <c r="U18" s="109">
        <v>0</v>
      </c>
      <c r="V18" s="109">
        <v>0</v>
      </c>
      <c r="W18" s="109">
        <v>0</v>
      </c>
      <c r="X18" s="114">
        <f t="shared" si="7"/>
        <v>0</v>
      </c>
      <c r="Y18" s="114">
        <f t="shared" si="8"/>
        <v>0</v>
      </c>
      <c r="Z18" s="109"/>
      <c r="AA18" s="109"/>
      <c r="AB18" s="109"/>
      <c r="AC18" s="109"/>
      <c r="AD18" s="109"/>
      <c r="AE18" s="109"/>
      <c r="AF18" s="112">
        <f t="shared" si="9"/>
        <v>0</v>
      </c>
      <c r="AG18" s="112">
        <f t="shared" si="10"/>
        <v>0</v>
      </c>
      <c r="AH18" s="109"/>
      <c r="AI18" s="109"/>
      <c r="AJ18" s="109"/>
      <c r="AK18" s="109"/>
      <c r="AL18" s="109"/>
      <c r="AM18" s="109"/>
      <c r="AN18" s="109"/>
      <c r="AO18" s="109"/>
      <c r="AP18" s="114">
        <f t="shared" si="5"/>
        <v>0</v>
      </c>
      <c r="AQ18" s="114">
        <f t="shared" si="6"/>
        <v>0</v>
      </c>
      <c r="AR18" s="109"/>
      <c r="AS18" s="109"/>
      <c r="AT18" s="109">
        <f>D18+L18+N18+P18+R18+X18+AF18+AP18+AR17</f>
        <v>308633</v>
      </c>
      <c r="AU18" s="109">
        <f>E18+M18+O18+Q18+S18+Y18+AG18+AQ18+AS18</f>
        <v>304366</v>
      </c>
      <c r="AV18" s="118"/>
      <c r="AW18" s="119"/>
      <c r="AX18" s="119"/>
      <c r="AY18" s="119"/>
      <c r="AZ18" s="119"/>
      <c r="BA18" s="119"/>
    </row>
    <row r="19" spans="1:53" s="134" customFormat="1" ht="13.5" thickBot="1">
      <c r="A19" s="110" t="s">
        <v>150</v>
      </c>
      <c r="B19" s="111" t="s">
        <v>31</v>
      </c>
      <c r="C19" s="111" t="s">
        <v>3</v>
      </c>
      <c r="D19" s="112">
        <f>SUM(D20:D24)</f>
        <v>2030728</v>
      </c>
      <c r="E19" s="112">
        <f>SUM(E20:E24)</f>
        <v>1851030</v>
      </c>
      <c r="F19" s="112">
        <f aca="true" t="shared" si="11" ref="F19:K19">SUM(F20:F24)</f>
        <v>273060</v>
      </c>
      <c r="G19" s="112">
        <f t="shared" si="11"/>
        <v>240282</v>
      </c>
      <c r="H19" s="112">
        <f t="shared" si="11"/>
        <v>175530</v>
      </c>
      <c r="I19" s="112">
        <f t="shared" si="11"/>
        <v>132870</v>
      </c>
      <c r="J19" s="112">
        <f t="shared" si="11"/>
        <v>0</v>
      </c>
      <c r="K19" s="112">
        <f t="shared" si="11"/>
        <v>0</v>
      </c>
      <c r="L19" s="115">
        <f t="shared" si="0"/>
        <v>448590</v>
      </c>
      <c r="M19" s="115">
        <f t="shared" si="1"/>
        <v>373152</v>
      </c>
      <c r="N19" s="112">
        <f aca="true" t="shared" si="12" ref="N19:W19">SUM(N20:N24)</f>
        <v>4373731</v>
      </c>
      <c r="O19" s="112">
        <f t="shared" si="12"/>
        <v>3672725</v>
      </c>
      <c r="P19" s="112">
        <f t="shared" si="12"/>
        <v>472884</v>
      </c>
      <c r="Q19" s="112">
        <f t="shared" si="12"/>
        <v>339787</v>
      </c>
      <c r="R19" s="112">
        <f t="shared" si="12"/>
        <v>383410</v>
      </c>
      <c r="S19" s="112">
        <f t="shared" si="12"/>
        <v>327924</v>
      </c>
      <c r="T19" s="112">
        <f t="shared" si="12"/>
        <v>75402</v>
      </c>
      <c r="U19" s="112">
        <f t="shared" si="12"/>
        <v>66934</v>
      </c>
      <c r="V19" s="112">
        <f t="shared" si="12"/>
        <v>447674</v>
      </c>
      <c r="W19" s="112">
        <f t="shared" si="12"/>
        <v>416825</v>
      </c>
      <c r="X19" s="115">
        <f t="shared" si="7"/>
        <v>523076</v>
      </c>
      <c r="Y19" s="115">
        <f t="shared" si="8"/>
        <v>483759</v>
      </c>
      <c r="Z19" s="112">
        <f aca="true" t="shared" si="13" ref="Z19:AE19">SUM(Z20:Z24)</f>
        <v>6462</v>
      </c>
      <c r="AA19" s="112">
        <f t="shared" si="13"/>
        <v>5314</v>
      </c>
      <c r="AB19" s="112">
        <f t="shared" si="13"/>
        <v>43915</v>
      </c>
      <c r="AC19" s="112">
        <f t="shared" si="13"/>
        <v>38217</v>
      </c>
      <c r="AD19" s="112">
        <f t="shared" si="13"/>
        <v>450061</v>
      </c>
      <c r="AE19" s="112">
        <f t="shared" si="13"/>
        <v>421066</v>
      </c>
      <c r="AF19" s="112">
        <f t="shared" si="9"/>
        <v>500438</v>
      </c>
      <c r="AG19" s="112">
        <f t="shared" si="10"/>
        <v>464597</v>
      </c>
      <c r="AH19" s="112">
        <f aca="true" t="shared" si="14" ref="AH19:AO19">SUM(AH20:AH24)</f>
        <v>0</v>
      </c>
      <c r="AI19" s="112">
        <f t="shared" si="14"/>
        <v>0</v>
      </c>
      <c r="AJ19" s="112">
        <f t="shared" si="14"/>
        <v>23850</v>
      </c>
      <c r="AK19" s="112">
        <f t="shared" si="14"/>
        <v>23658</v>
      </c>
      <c r="AL19" s="112">
        <f t="shared" si="14"/>
        <v>44650</v>
      </c>
      <c r="AM19" s="112">
        <f t="shared" si="14"/>
        <v>37861</v>
      </c>
      <c r="AN19" s="112">
        <f t="shared" si="14"/>
        <v>415509</v>
      </c>
      <c r="AO19" s="112">
        <f t="shared" si="14"/>
        <v>355920</v>
      </c>
      <c r="AP19" s="115">
        <f t="shared" si="5"/>
        <v>484009</v>
      </c>
      <c r="AQ19" s="115">
        <f t="shared" si="6"/>
        <v>417439</v>
      </c>
      <c r="AR19" s="112">
        <f>SUM(AR20:AR24)</f>
        <v>0</v>
      </c>
      <c r="AS19" s="112">
        <f>SUM(AS20:AS24)</f>
        <v>0</v>
      </c>
      <c r="AT19" s="112">
        <f>SUM(AT20:AT24)</f>
        <v>9216866</v>
      </c>
      <c r="AU19" s="112">
        <f>SUM(AU20:AU24)</f>
        <v>7930413</v>
      </c>
      <c r="AV19" s="132"/>
      <c r="AW19" s="133"/>
      <c r="AX19" s="133"/>
      <c r="AY19" s="133"/>
      <c r="AZ19" s="133"/>
      <c r="BA19" s="133"/>
    </row>
    <row r="20" spans="1:53" ht="13.5" thickBot="1">
      <c r="A20" s="103" t="s">
        <v>151</v>
      </c>
      <c r="B20" s="13" t="s">
        <v>31</v>
      </c>
      <c r="C20" s="13" t="s">
        <v>2</v>
      </c>
      <c r="D20" s="109">
        <v>231901</v>
      </c>
      <c r="E20" s="109">
        <v>230996</v>
      </c>
      <c r="F20" s="109">
        <v>246200</v>
      </c>
      <c r="G20" s="109">
        <v>220109</v>
      </c>
      <c r="H20" s="109">
        <v>0</v>
      </c>
      <c r="I20" s="109">
        <v>0</v>
      </c>
      <c r="J20" s="109">
        <v>0</v>
      </c>
      <c r="K20" s="109">
        <v>0</v>
      </c>
      <c r="L20" s="114">
        <f t="shared" si="0"/>
        <v>246200</v>
      </c>
      <c r="M20" s="114">
        <f t="shared" si="1"/>
        <v>220109</v>
      </c>
      <c r="N20" s="114">
        <v>27823</v>
      </c>
      <c r="O20" s="114">
        <v>24390</v>
      </c>
      <c r="P20" s="114">
        <v>0</v>
      </c>
      <c r="Q20" s="114">
        <v>0</v>
      </c>
      <c r="R20" s="109">
        <v>69854</v>
      </c>
      <c r="S20" s="109">
        <v>65480</v>
      </c>
      <c r="T20" s="109">
        <v>0</v>
      </c>
      <c r="U20" s="109">
        <v>0</v>
      </c>
      <c r="V20" s="109">
        <v>0</v>
      </c>
      <c r="W20" s="109">
        <v>0</v>
      </c>
      <c r="X20" s="114">
        <f t="shared" si="7"/>
        <v>0</v>
      </c>
      <c r="Y20" s="114">
        <f t="shared" si="8"/>
        <v>0</v>
      </c>
      <c r="Z20" s="109">
        <v>0</v>
      </c>
      <c r="AA20" s="109">
        <v>0</v>
      </c>
      <c r="AB20" s="109">
        <v>15000</v>
      </c>
      <c r="AC20" s="109">
        <v>12463</v>
      </c>
      <c r="AD20" s="109">
        <v>77835</v>
      </c>
      <c r="AE20" s="109">
        <v>77501</v>
      </c>
      <c r="AF20" s="112">
        <f t="shared" si="9"/>
        <v>92835</v>
      </c>
      <c r="AG20" s="112">
        <f t="shared" si="10"/>
        <v>89964</v>
      </c>
      <c r="AH20" s="109">
        <v>0</v>
      </c>
      <c r="AI20" s="109">
        <v>0</v>
      </c>
      <c r="AJ20" s="109">
        <v>5000</v>
      </c>
      <c r="AK20" s="109">
        <v>4979</v>
      </c>
      <c r="AL20" s="109">
        <v>0</v>
      </c>
      <c r="AM20" s="109">
        <v>0</v>
      </c>
      <c r="AN20" s="109">
        <v>79207</v>
      </c>
      <c r="AO20" s="109">
        <v>73850</v>
      </c>
      <c r="AP20" s="114">
        <f t="shared" si="5"/>
        <v>84207</v>
      </c>
      <c r="AQ20" s="114">
        <f t="shared" si="6"/>
        <v>78829</v>
      </c>
      <c r="AR20" s="109">
        <v>0</v>
      </c>
      <c r="AS20" s="109">
        <v>0</v>
      </c>
      <c r="AT20" s="109">
        <f>D20+L20+N20+P20+R20+X20+AF20+AP20+AR19</f>
        <v>752820</v>
      </c>
      <c r="AU20" s="109">
        <f>E20+M20+O20+Q20+S20+Y20+AG20+AQ20+AS20</f>
        <v>709768</v>
      </c>
      <c r="AV20" s="118"/>
      <c r="AW20" s="119"/>
      <c r="AX20" s="119"/>
      <c r="AY20" s="119"/>
      <c r="AZ20" s="119"/>
      <c r="BA20" s="119"/>
    </row>
    <row r="21" spans="1:53" ht="13.5" thickBot="1">
      <c r="A21" s="103" t="s">
        <v>152</v>
      </c>
      <c r="B21" s="13" t="s">
        <v>31</v>
      </c>
      <c r="C21" s="13" t="s">
        <v>31</v>
      </c>
      <c r="D21" s="109">
        <v>1084862</v>
      </c>
      <c r="E21" s="109">
        <v>1025910</v>
      </c>
      <c r="F21" s="109">
        <v>0</v>
      </c>
      <c r="G21" s="109">
        <v>0</v>
      </c>
      <c r="H21" s="109">
        <v>170800</v>
      </c>
      <c r="I21" s="109">
        <v>128721</v>
      </c>
      <c r="J21" s="109">
        <v>0</v>
      </c>
      <c r="K21" s="109">
        <v>0</v>
      </c>
      <c r="L21" s="114">
        <f t="shared" si="0"/>
        <v>170800</v>
      </c>
      <c r="M21" s="114">
        <f t="shared" si="1"/>
        <v>128721</v>
      </c>
      <c r="N21" s="114">
        <v>236154</v>
      </c>
      <c r="O21" s="114">
        <v>184720</v>
      </c>
      <c r="P21" s="114">
        <v>5350</v>
      </c>
      <c r="Q21" s="114">
        <v>2136</v>
      </c>
      <c r="R21" s="109">
        <v>19103</v>
      </c>
      <c r="S21" s="109">
        <v>15737</v>
      </c>
      <c r="T21" s="109">
        <v>17417</v>
      </c>
      <c r="U21" s="109">
        <v>14570</v>
      </c>
      <c r="V21" s="109">
        <v>32463</v>
      </c>
      <c r="W21" s="109">
        <v>32460</v>
      </c>
      <c r="X21" s="114">
        <f t="shared" si="7"/>
        <v>49880</v>
      </c>
      <c r="Y21" s="114">
        <f t="shared" si="8"/>
        <v>47030</v>
      </c>
      <c r="Z21" s="109">
        <v>3057</v>
      </c>
      <c r="AA21" s="109">
        <v>3003</v>
      </c>
      <c r="AB21" s="109">
        <v>14285</v>
      </c>
      <c r="AC21" s="109">
        <v>13035</v>
      </c>
      <c r="AD21" s="109">
        <v>212214</v>
      </c>
      <c r="AE21" s="109">
        <v>200790</v>
      </c>
      <c r="AF21" s="112">
        <f t="shared" si="9"/>
        <v>229556</v>
      </c>
      <c r="AG21" s="112">
        <f t="shared" si="10"/>
        <v>216828</v>
      </c>
      <c r="AH21" s="109">
        <v>0</v>
      </c>
      <c r="AI21" s="109">
        <v>0</v>
      </c>
      <c r="AJ21" s="109">
        <v>0</v>
      </c>
      <c r="AK21" s="109">
        <v>0</v>
      </c>
      <c r="AL21" s="109">
        <v>21550</v>
      </c>
      <c r="AM21" s="109">
        <v>16476</v>
      </c>
      <c r="AN21" s="109">
        <v>64886</v>
      </c>
      <c r="AO21" s="109">
        <v>36168</v>
      </c>
      <c r="AP21" s="114">
        <f t="shared" si="5"/>
        <v>86436</v>
      </c>
      <c r="AQ21" s="114">
        <f t="shared" si="6"/>
        <v>52644</v>
      </c>
      <c r="AR21" s="109">
        <v>0</v>
      </c>
      <c r="AS21" s="109">
        <v>0</v>
      </c>
      <c r="AT21" s="109">
        <f>D21+L21+N21+P21+R21+X21+AF21+AP21+AR20</f>
        <v>1882141</v>
      </c>
      <c r="AU21" s="109">
        <f>E21+M21+O21+Q21+S21+Y21+AG21+AQ21+AS21</f>
        <v>1673726</v>
      </c>
      <c r="AV21" s="118"/>
      <c r="AW21" s="119"/>
      <c r="AX21" s="119"/>
      <c r="AY21" s="119"/>
      <c r="AZ21" s="119"/>
      <c r="BA21" s="119"/>
    </row>
    <row r="22" spans="1:53" ht="26.25" thickBot="1">
      <c r="A22" s="103" t="s">
        <v>153</v>
      </c>
      <c r="B22" s="13" t="s">
        <v>31</v>
      </c>
      <c r="C22" s="13" t="s">
        <v>22</v>
      </c>
      <c r="D22" s="109">
        <v>249365</v>
      </c>
      <c r="E22" s="109">
        <v>229193</v>
      </c>
      <c r="F22" s="109">
        <v>23130</v>
      </c>
      <c r="G22" s="109">
        <v>19085</v>
      </c>
      <c r="H22" s="109">
        <v>4530</v>
      </c>
      <c r="I22" s="109">
        <v>4128</v>
      </c>
      <c r="J22" s="109">
        <v>0</v>
      </c>
      <c r="K22" s="109">
        <v>0</v>
      </c>
      <c r="L22" s="114">
        <f t="shared" si="0"/>
        <v>27660</v>
      </c>
      <c r="M22" s="114">
        <f t="shared" si="1"/>
        <v>23213</v>
      </c>
      <c r="N22" s="114">
        <v>2323602</v>
      </c>
      <c r="O22" s="114">
        <v>2134651</v>
      </c>
      <c r="P22" s="114">
        <v>277276</v>
      </c>
      <c r="Q22" s="114">
        <v>235787</v>
      </c>
      <c r="R22" s="109">
        <v>194685</v>
      </c>
      <c r="S22" s="109">
        <v>178386</v>
      </c>
      <c r="T22" s="109">
        <v>21819</v>
      </c>
      <c r="U22" s="109">
        <v>19115</v>
      </c>
      <c r="V22" s="109">
        <v>237101</v>
      </c>
      <c r="W22" s="109">
        <v>216884</v>
      </c>
      <c r="X22" s="114">
        <f t="shared" si="7"/>
        <v>258920</v>
      </c>
      <c r="Y22" s="114">
        <f t="shared" si="8"/>
        <v>235999</v>
      </c>
      <c r="Z22" s="109">
        <v>2760</v>
      </c>
      <c r="AA22" s="109">
        <v>2081</v>
      </c>
      <c r="AB22" s="109">
        <v>12760</v>
      </c>
      <c r="AC22" s="109">
        <v>11052</v>
      </c>
      <c r="AD22" s="109">
        <v>73443</v>
      </c>
      <c r="AE22" s="109">
        <v>64930</v>
      </c>
      <c r="AF22" s="112">
        <f t="shared" si="9"/>
        <v>88963</v>
      </c>
      <c r="AG22" s="112">
        <f t="shared" si="10"/>
        <v>78063</v>
      </c>
      <c r="AH22" s="109">
        <v>0</v>
      </c>
      <c r="AI22" s="109">
        <v>0</v>
      </c>
      <c r="AJ22" s="109">
        <v>10600</v>
      </c>
      <c r="AK22" s="109">
        <v>10571</v>
      </c>
      <c r="AL22" s="109">
        <v>4800</v>
      </c>
      <c r="AM22" s="109">
        <v>3912</v>
      </c>
      <c r="AN22" s="109">
        <v>184833</v>
      </c>
      <c r="AO22" s="109">
        <v>173551</v>
      </c>
      <c r="AP22" s="114">
        <f t="shared" si="5"/>
        <v>200233</v>
      </c>
      <c r="AQ22" s="114">
        <f t="shared" si="6"/>
        <v>188034</v>
      </c>
      <c r="AR22" s="109">
        <v>0</v>
      </c>
      <c r="AS22" s="109">
        <v>0</v>
      </c>
      <c r="AT22" s="109">
        <f>D22+L22+N22+P22+R22+X22+AF22+AP22+AR21</f>
        <v>3620704</v>
      </c>
      <c r="AU22" s="109">
        <f>E22+M22+O22+Q22+S22+Y22+AG22+AQ22+AS22</f>
        <v>3303326</v>
      </c>
      <c r="AV22" s="118"/>
      <c r="AW22" s="119"/>
      <c r="AX22" s="119"/>
      <c r="AY22" s="119"/>
      <c r="AZ22" s="119"/>
      <c r="BA22" s="119"/>
    </row>
    <row r="23" spans="1:53" ht="13.5" thickBot="1">
      <c r="A23" s="103" t="s">
        <v>154</v>
      </c>
      <c r="B23" s="13" t="s">
        <v>31</v>
      </c>
      <c r="C23" s="13" t="s">
        <v>13</v>
      </c>
      <c r="D23" s="109">
        <v>406389</v>
      </c>
      <c r="E23" s="109">
        <v>307886</v>
      </c>
      <c r="F23" s="109">
        <v>2680</v>
      </c>
      <c r="G23" s="109">
        <v>645</v>
      </c>
      <c r="H23" s="109">
        <v>0</v>
      </c>
      <c r="I23" s="109">
        <v>0</v>
      </c>
      <c r="J23" s="109">
        <v>0</v>
      </c>
      <c r="K23" s="109">
        <v>0</v>
      </c>
      <c r="L23" s="114">
        <f t="shared" si="0"/>
        <v>2680</v>
      </c>
      <c r="M23" s="114">
        <f t="shared" si="1"/>
        <v>645</v>
      </c>
      <c r="N23" s="114">
        <v>1415868</v>
      </c>
      <c r="O23" s="114">
        <v>1027434</v>
      </c>
      <c r="P23" s="114">
        <v>143817</v>
      </c>
      <c r="Q23" s="114">
        <v>71140</v>
      </c>
      <c r="R23" s="109">
        <v>75604</v>
      </c>
      <c r="S23" s="109">
        <v>51744</v>
      </c>
      <c r="T23" s="109">
        <v>35754</v>
      </c>
      <c r="U23" s="109">
        <v>32846</v>
      </c>
      <c r="V23" s="109">
        <v>162060</v>
      </c>
      <c r="W23" s="109">
        <v>153139</v>
      </c>
      <c r="X23" s="114">
        <f t="shared" si="7"/>
        <v>197814</v>
      </c>
      <c r="Y23" s="114">
        <f t="shared" si="8"/>
        <v>185985</v>
      </c>
      <c r="Z23" s="109">
        <v>405</v>
      </c>
      <c r="AA23" s="109">
        <v>195</v>
      </c>
      <c r="AB23" s="109">
        <v>100</v>
      </c>
      <c r="AC23" s="109">
        <v>70</v>
      </c>
      <c r="AD23" s="109">
        <v>74439</v>
      </c>
      <c r="AE23" s="109">
        <v>65725</v>
      </c>
      <c r="AF23" s="112">
        <f t="shared" si="9"/>
        <v>74944</v>
      </c>
      <c r="AG23" s="112">
        <f t="shared" si="10"/>
        <v>65990</v>
      </c>
      <c r="AH23" s="109">
        <v>0</v>
      </c>
      <c r="AI23" s="109">
        <v>0</v>
      </c>
      <c r="AJ23" s="109">
        <v>7450</v>
      </c>
      <c r="AK23" s="109">
        <v>7369</v>
      </c>
      <c r="AL23" s="109">
        <v>17500</v>
      </c>
      <c r="AM23" s="109">
        <v>17015</v>
      </c>
      <c r="AN23" s="109">
        <v>66053</v>
      </c>
      <c r="AO23" s="109">
        <v>53291</v>
      </c>
      <c r="AP23" s="114">
        <f t="shared" si="5"/>
        <v>91003</v>
      </c>
      <c r="AQ23" s="114">
        <f t="shared" si="6"/>
        <v>77675</v>
      </c>
      <c r="AR23" s="109">
        <v>0</v>
      </c>
      <c r="AS23" s="109">
        <v>0</v>
      </c>
      <c r="AT23" s="109">
        <f>D23+L23+N23+P23+R23+X23+AF23+AP23+AR22</f>
        <v>2408119</v>
      </c>
      <c r="AU23" s="109">
        <f>E23+M23+O23+Q23+S23+Y23+AG23+AQ23+AS23</f>
        <v>1788499</v>
      </c>
      <c r="AV23" s="118"/>
      <c r="AW23" s="119"/>
      <c r="AX23" s="119"/>
      <c r="AY23" s="119"/>
      <c r="AZ23" s="119"/>
      <c r="BA23" s="119"/>
    </row>
    <row r="24" spans="1:53" ht="13.5" thickBot="1">
      <c r="A24" s="103" t="s">
        <v>155</v>
      </c>
      <c r="B24" s="13" t="s">
        <v>31</v>
      </c>
      <c r="C24" s="13" t="s">
        <v>149</v>
      </c>
      <c r="D24" s="109">
        <v>58211</v>
      </c>
      <c r="E24" s="109">
        <v>57045</v>
      </c>
      <c r="F24" s="109">
        <v>1050</v>
      </c>
      <c r="G24" s="109">
        <v>443</v>
      </c>
      <c r="H24" s="109">
        <v>200</v>
      </c>
      <c r="I24" s="109">
        <v>21</v>
      </c>
      <c r="J24" s="109">
        <v>0</v>
      </c>
      <c r="K24" s="109">
        <v>0</v>
      </c>
      <c r="L24" s="114">
        <f t="shared" si="0"/>
        <v>1250</v>
      </c>
      <c r="M24" s="114">
        <f t="shared" si="1"/>
        <v>464</v>
      </c>
      <c r="N24" s="114">
        <v>370284</v>
      </c>
      <c r="O24" s="114">
        <v>301530</v>
      </c>
      <c r="P24" s="114">
        <v>46441</v>
      </c>
      <c r="Q24" s="114">
        <v>30724</v>
      </c>
      <c r="R24" s="109">
        <v>24164</v>
      </c>
      <c r="S24" s="109">
        <v>16577</v>
      </c>
      <c r="T24" s="109">
        <v>412</v>
      </c>
      <c r="U24" s="109">
        <v>403</v>
      </c>
      <c r="V24" s="109">
        <v>16050</v>
      </c>
      <c r="W24" s="109">
        <v>14342</v>
      </c>
      <c r="X24" s="114">
        <f t="shared" si="7"/>
        <v>16462</v>
      </c>
      <c r="Y24" s="114">
        <f t="shared" si="8"/>
        <v>14745</v>
      </c>
      <c r="Z24" s="109">
        <v>240</v>
      </c>
      <c r="AA24" s="109">
        <v>35</v>
      </c>
      <c r="AB24" s="109">
        <v>1770</v>
      </c>
      <c r="AC24" s="109">
        <v>1597</v>
      </c>
      <c r="AD24" s="109">
        <v>12130</v>
      </c>
      <c r="AE24" s="109">
        <v>12120</v>
      </c>
      <c r="AF24" s="112">
        <f t="shared" si="9"/>
        <v>14140</v>
      </c>
      <c r="AG24" s="112">
        <f t="shared" si="10"/>
        <v>13752</v>
      </c>
      <c r="AH24" s="109">
        <v>0</v>
      </c>
      <c r="AI24" s="109">
        <v>0</v>
      </c>
      <c r="AJ24" s="109">
        <v>800</v>
      </c>
      <c r="AK24" s="109">
        <v>739</v>
      </c>
      <c r="AL24" s="109">
        <v>800</v>
      </c>
      <c r="AM24" s="109">
        <v>458</v>
      </c>
      <c r="AN24" s="109">
        <v>20530</v>
      </c>
      <c r="AO24" s="109">
        <v>19060</v>
      </c>
      <c r="AP24" s="114">
        <f t="shared" si="5"/>
        <v>22130</v>
      </c>
      <c r="AQ24" s="114">
        <f t="shared" si="6"/>
        <v>20257</v>
      </c>
      <c r="AR24" s="109">
        <v>0</v>
      </c>
      <c r="AS24" s="109">
        <v>0</v>
      </c>
      <c r="AT24" s="109">
        <f>D24+L24+N24+P24+R24+X24+AF24+AP24+AR23</f>
        <v>553082</v>
      </c>
      <c r="AU24" s="109">
        <f>E24+M24+O24+Q24+S24+Y24+AG24+AQ24+AS24</f>
        <v>455094</v>
      </c>
      <c r="AV24" s="118"/>
      <c r="AW24" s="119"/>
      <c r="AX24" s="119"/>
      <c r="AY24" s="119"/>
      <c r="AZ24" s="119"/>
      <c r="BA24" s="119"/>
    </row>
    <row r="25" spans="1:53" s="131" customFormat="1" ht="13.5" thickBot="1">
      <c r="A25" s="110" t="s">
        <v>156</v>
      </c>
      <c r="B25" s="111" t="s">
        <v>22</v>
      </c>
      <c r="C25" s="111" t="s">
        <v>3</v>
      </c>
      <c r="D25" s="112">
        <f>SUM(D26:D29)</f>
        <v>1700772</v>
      </c>
      <c r="E25" s="112">
        <f>SUM(E26:E29)</f>
        <v>1645571</v>
      </c>
      <c r="F25" s="112">
        <f aca="true" t="shared" si="15" ref="F25:K25">SUM(F26:F29)</f>
        <v>53310</v>
      </c>
      <c r="G25" s="112">
        <f t="shared" si="15"/>
        <v>45106</v>
      </c>
      <c r="H25" s="112">
        <f t="shared" si="15"/>
        <v>43924</v>
      </c>
      <c r="I25" s="112">
        <f t="shared" si="15"/>
        <v>21939</v>
      </c>
      <c r="J25" s="112">
        <f t="shared" si="15"/>
        <v>0</v>
      </c>
      <c r="K25" s="112">
        <f t="shared" si="15"/>
        <v>0</v>
      </c>
      <c r="L25" s="115">
        <f t="shared" si="0"/>
        <v>97234</v>
      </c>
      <c r="M25" s="115">
        <f t="shared" si="1"/>
        <v>67045</v>
      </c>
      <c r="N25" s="112">
        <f aca="true" t="shared" si="16" ref="N25:W25">SUM(N26:N29)</f>
        <v>9205621</v>
      </c>
      <c r="O25" s="112">
        <f t="shared" si="16"/>
        <v>8907423</v>
      </c>
      <c r="P25" s="112">
        <f t="shared" si="16"/>
        <v>862023</v>
      </c>
      <c r="Q25" s="112">
        <f t="shared" si="16"/>
        <v>787001</v>
      </c>
      <c r="R25" s="112">
        <f t="shared" si="16"/>
        <v>652834</v>
      </c>
      <c r="S25" s="112">
        <f t="shared" si="16"/>
        <v>594662</v>
      </c>
      <c r="T25" s="112">
        <f t="shared" si="16"/>
        <v>149110</v>
      </c>
      <c r="U25" s="112">
        <f t="shared" si="16"/>
        <v>147005</v>
      </c>
      <c r="V25" s="112">
        <f t="shared" si="16"/>
        <v>1333615</v>
      </c>
      <c r="W25" s="112">
        <f t="shared" si="16"/>
        <v>1271059</v>
      </c>
      <c r="X25" s="115">
        <f t="shared" si="7"/>
        <v>1482725</v>
      </c>
      <c r="Y25" s="115">
        <f t="shared" si="8"/>
        <v>1418064</v>
      </c>
      <c r="Z25" s="112">
        <f aca="true" t="shared" si="17" ref="Z25:AE25">SUM(Z26:Z29)</f>
        <v>5235</v>
      </c>
      <c r="AA25" s="112">
        <f t="shared" si="17"/>
        <v>4218</v>
      </c>
      <c r="AB25" s="112">
        <f t="shared" si="17"/>
        <v>60752</v>
      </c>
      <c r="AC25" s="112">
        <f t="shared" si="17"/>
        <v>57387</v>
      </c>
      <c r="AD25" s="112">
        <f t="shared" si="17"/>
        <v>520800</v>
      </c>
      <c r="AE25" s="112">
        <f t="shared" si="17"/>
        <v>508085</v>
      </c>
      <c r="AF25" s="112">
        <f t="shared" si="9"/>
        <v>586787</v>
      </c>
      <c r="AG25" s="112">
        <f t="shared" si="10"/>
        <v>569690</v>
      </c>
      <c r="AH25" s="112">
        <f aca="true" t="shared" si="18" ref="AH25:AO25">SUM(AH26:AH29)</f>
        <v>0</v>
      </c>
      <c r="AI25" s="112">
        <f t="shared" si="18"/>
        <v>0</v>
      </c>
      <c r="AJ25" s="112">
        <f t="shared" si="18"/>
        <v>25650</v>
      </c>
      <c r="AK25" s="112">
        <f t="shared" si="18"/>
        <v>25617</v>
      </c>
      <c r="AL25" s="112">
        <f t="shared" si="18"/>
        <v>16850</v>
      </c>
      <c r="AM25" s="112">
        <f t="shared" si="18"/>
        <v>12776</v>
      </c>
      <c r="AN25" s="112">
        <f t="shared" si="18"/>
        <v>690029</v>
      </c>
      <c r="AO25" s="112">
        <f t="shared" si="18"/>
        <v>678308</v>
      </c>
      <c r="AP25" s="115">
        <f t="shared" si="5"/>
        <v>732529</v>
      </c>
      <c r="AQ25" s="115">
        <f t="shared" si="6"/>
        <v>716701</v>
      </c>
      <c r="AR25" s="112">
        <f>SUM(AR26:AR29)</f>
        <v>0</v>
      </c>
      <c r="AS25" s="112">
        <f>SUM(AS26:AS29)</f>
        <v>0</v>
      </c>
      <c r="AT25" s="112">
        <f>SUM(AT26:AT29)</f>
        <v>15320525</v>
      </c>
      <c r="AU25" s="112">
        <f>SUM(AU26:AU29)</f>
        <v>14706157</v>
      </c>
      <c r="AV25" s="135"/>
      <c r="AW25" s="136"/>
      <c r="AX25" s="136"/>
      <c r="AY25" s="136"/>
      <c r="AZ25" s="136"/>
      <c r="BA25" s="136"/>
    </row>
    <row r="26" spans="1:53" ht="26.25" thickBot="1">
      <c r="A26" s="103" t="s">
        <v>157</v>
      </c>
      <c r="B26" s="13" t="s">
        <v>22</v>
      </c>
      <c r="C26" s="13" t="s">
        <v>158</v>
      </c>
      <c r="D26" s="109">
        <v>1082511</v>
      </c>
      <c r="E26" s="109">
        <v>1045690</v>
      </c>
      <c r="F26" s="109">
        <v>37400</v>
      </c>
      <c r="G26" s="109">
        <v>31030</v>
      </c>
      <c r="H26" s="109">
        <v>29794</v>
      </c>
      <c r="I26" s="109">
        <v>12101</v>
      </c>
      <c r="J26" s="109">
        <v>0</v>
      </c>
      <c r="K26" s="109">
        <v>0</v>
      </c>
      <c r="L26" s="114">
        <f t="shared" si="0"/>
        <v>67194</v>
      </c>
      <c r="M26" s="114">
        <f t="shared" si="1"/>
        <v>43131</v>
      </c>
      <c r="N26" s="114">
        <v>4927055</v>
      </c>
      <c r="O26" s="114">
        <v>4796913</v>
      </c>
      <c r="P26" s="114">
        <v>592669</v>
      </c>
      <c r="Q26" s="114">
        <v>534171</v>
      </c>
      <c r="R26" s="109">
        <v>406653</v>
      </c>
      <c r="S26" s="109">
        <v>363864</v>
      </c>
      <c r="T26" s="109">
        <v>98365</v>
      </c>
      <c r="U26" s="109">
        <v>97143</v>
      </c>
      <c r="V26" s="109">
        <v>858633</v>
      </c>
      <c r="W26" s="109">
        <v>810147</v>
      </c>
      <c r="X26" s="114">
        <f t="shared" si="7"/>
        <v>956998</v>
      </c>
      <c r="Y26" s="114">
        <f t="shared" si="8"/>
        <v>907290</v>
      </c>
      <c r="Z26" s="109">
        <v>3400</v>
      </c>
      <c r="AA26" s="109">
        <v>2887</v>
      </c>
      <c r="AB26" s="109">
        <v>40701</v>
      </c>
      <c r="AC26" s="109">
        <v>38551</v>
      </c>
      <c r="AD26" s="109">
        <v>328670</v>
      </c>
      <c r="AE26" s="109">
        <v>323677</v>
      </c>
      <c r="AF26" s="112">
        <f t="shared" si="9"/>
        <v>372771</v>
      </c>
      <c r="AG26" s="112">
        <f t="shared" si="10"/>
        <v>365115</v>
      </c>
      <c r="AH26" s="109">
        <v>0</v>
      </c>
      <c r="AI26" s="109">
        <v>0</v>
      </c>
      <c r="AJ26" s="109">
        <v>16440</v>
      </c>
      <c r="AK26" s="109">
        <v>16431</v>
      </c>
      <c r="AL26" s="109">
        <v>10900</v>
      </c>
      <c r="AM26" s="109">
        <v>7921</v>
      </c>
      <c r="AN26" s="109">
        <v>448315</v>
      </c>
      <c r="AO26" s="109">
        <v>441669</v>
      </c>
      <c r="AP26" s="114">
        <f t="shared" si="5"/>
        <v>475655</v>
      </c>
      <c r="AQ26" s="114">
        <f t="shared" si="6"/>
        <v>466021</v>
      </c>
      <c r="AR26" s="109">
        <v>0</v>
      </c>
      <c r="AS26" s="109">
        <v>0</v>
      </c>
      <c r="AT26" s="109">
        <f>D26+L26+N26+P26+R26+X26+AF26+AP26+AR25</f>
        <v>8881506</v>
      </c>
      <c r="AU26" s="109">
        <f>E26+M26+O26+Q26+S26+Y26+AG26+AQ26+AS26</f>
        <v>8522195</v>
      </c>
      <c r="AV26" s="118"/>
      <c r="AW26" s="119"/>
      <c r="AX26" s="119"/>
      <c r="AY26" s="119"/>
      <c r="AZ26" s="119"/>
      <c r="BA26" s="119"/>
    </row>
    <row r="27" spans="1:53" ht="26.25" thickBot="1">
      <c r="A27" s="103" t="s">
        <v>159</v>
      </c>
      <c r="B27" s="13" t="s">
        <v>22</v>
      </c>
      <c r="C27" s="13" t="s">
        <v>160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14">
        <f t="shared" si="0"/>
        <v>0</v>
      </c>
      <c r="M27" s="114">
        <f t="shared" si="1"/>
        <v>0</v>
      </c>
      <c r="N27" s="114">
        <v>1444071</v>
      </c>
      <c r="O27" s="114">
        <v>1372066</v>
      </c>
      <c r="P27" s="114">
        <v>5080</v>
      </c>
      <c r="Q27" s="114">
        <v>3949</v>
      </c>
      <c r="R27" s="109">
        <v>32318</v>
      </c>
      <c r="S27" s="109">
        <v>29064</v>
      </c>
      <c r="T27" s="109">
        <v>0</v>
      </c>
      <c r="U27" s="109">
        <v>0</v>
      </c>
      <c r="V27" s="109">
        <v>0</v>
      </c>
      <c r="W27" s="109">
        <v>0</v>
      </c>
      <c r="X27" s="114">
        <f t="shared" si="7"/>
        <v>0</v>
      </c>
      <c r="Y27" s="114">
        <f t="shared" si="8"/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12">
        <f t="shared" si="9"/>
        <v>0</v>
      </c>
      <c r="AG27" s="112">
        <f t="shared" si="10"/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09">
        <v>0</v>
      </c>
      <c r="AO27" s="109">
        <v>0</v>
      </c>
      <c r="AP27" s="114">
        <f t="shared" si="5"/>
        <v>0</v>
      </c>
      <c r="AQ27" s="114">
        <f t="shared" si="6"/>
        <v>0</v>
      </c>
      <c r="AR27" s="109">
        <v>0</v>
      </c>
      <c r="AS27" s="109">
        <v>0</v>
      </c>
      <c r="AT27" s="109">
        <f>D27+L27+N27+P27+R27+X27+AF27+AP27+AR26</f>
        <v>1481469</v>
      </c>
      <c r="AU27" s="109">
        <f>E27+M27+O27+Q27+S27+Y27+AG27+AQ27+AS27</f>
        <v>1405079</v>
      </c>
      <c r="AV27" s="118"/>
      <c r="AW27" s="119"/>
      <c r="AX27" s="119"/>
      <c r="AY27" s="119"/>
      <c r="AZ27" s="119"/>
      <c r="BA27" s="119"/>
    </row>
    <row r="28" spans="1:53" ht="13.5" thickBot="1">
      <c r="A28" s="103" t="s">
        <v>161</v>
      </c>
      <c r="B28" s="13" t="s">
        <v>22</v>
      </c>
      <c r="C28" s="13" t="s">
        <v>162</v>
      </c>
      <c r="D28" s="109">
        <v>455711</v>
      </c>
      <c r="E28" s="109">
        <v>441822</v>
      </c>
      <c r="F28" s="109">
        <v>13560</v>
      </c>
      <c r="G28" s="109">
        <v>12329</v>
      </c>
      <c r="H28" s="109">
        <v>10866</v>
      </c>
      <c r="I28" s="109">
        <v>6926</v>
      </c>
      <c r="J28" s="109">
        <v>0</v>
      </c>
      <c r="K28" s="109">
        <v>0</v>
      </c>
      <c r="L28" s="114">
        <f t="shared" si="0"/>
        <v>24426</v>
      </c>
      <c r="M28" s="114">
        <f t="shared" si="1"/>
        <v>19255</v>
      </c>
      <c r="N28" s="114">
        <v>2137073</v>
      </c>
      <c r="O28" s="114">
        <v>2081387</v>
      </c>
      <c r="P28" s="114">
        <v>221844</v>
      </c>
      <c r="Q28" s="114">
        <v>210547</v>
      </c>
      <c r="R28" s="109">
        <v>165170</v>
      </c>
      <c r="S28" s="109">
        <v>157223</v>
      </c>
      <c r="T28" s="109">
        <v>40169</v>
      </c>
      <c r="U28" s="109">
        <v>39684</v>
      </c>
      <c r="V28" s="109">
        <v>352343</v>
      </c>
      <c r="W28" s="109">
        <v>341293</v>
      </c>
      <c r="X28" s="114">
        <f t="shared" si="7"/>
        <v>392512</v>
      </c>
      <c r="Y28" s="114">
        <f t="shared" si="8"/>
        <v>380977</v>
      </c>
      <c r="Z28" s="109">
        <v>1400</v>
      </c>
      <c r="AA28" s="109">
        <v>1121</v>
      </c>
      <c r="AB28" s="109">
        <v>16941</v>
      </c>
      <c r="AC28" s="109">
        <v>15972</v>
      </c>
      <c r="AD28" s="109">
        <v>141668</v>
      </c>
      <c r="AE28" s="109">
        <v>136537</v>
      </c>
      <c r="AF28" s="112">
        <f t="shared" si="9"/>
        <v>160009</v>
      </c>
      <c r="AG28" s="112">
        <f t="shared" si="10"/>
        <v>153630</v>
      </c>
      <c r="AH28" s="109">
        <v>0</v>
      </c>
      <c r="AI28" s="109">
        <v>0</v>
      </c>
      <c r="AJ28" s="109">
        <v>6910</v>
      </c>
      <c r="AK28" s="109">
        <v>6904</v>
      </c>
      <c r="AL28" s="109">
        <v>4500</v>
      </c>
      <c r="AM28" s="109">
        <v>3507</v>
      </c>
      <c r="AN28" s="109">
        <v>186957</v>
      </c>
      <c r="AO28" s="109">
        <v>185074</v>
      </c>
      <c r="AP28" s="114">
        <f t="shared" si="5"/>
        <v>198367</v>
      </c>
      <c r="AQ28" s="114">
        <f t="shared" si="6"/>
        <v>195485</v>
      </c>
      <c r="AR28" s="109">
        <v>0</v>
      </c>
      <c r="AS28" s="109">
        <v>0</v>
      </c>
      <c r="AT28" s="109">
        <f>D28+L28+N28+P28+R28+X28+AF28+AP28+AR27</f>
        <v>3755112</v>
      </c>
      <c r="AU28" s="109">
        <f>E28+M28+O28+Q28+S28+Y28+AG28+AQ28+AS28</f>
        <v>3640326</v>
      </c>
      <c r="AV28" s="118"/>
      <c r="AW28" s="119"/>
      <c r="AX28" s="119"/>
      <c r="AY28" s="119"/>
      <c r="AZ28" s="119"/>
      <c r="BA28" s="119"/>
    </row>
    <row r="29" spans="1:53" ht="13.5" thickBot="1">
      <c r="A29" s="103" t="s">
        <v>163</v>
      </c>
      <c r="B29" s="13" t="s">
        <v>22</v>
      </c>
      <c r="C29" s="13" t="s">
        <v>164</v>
      </c>
      <c r="D29" s="109">
        <v>162550</v>
      </c>
      <c r="E29" s="109">
        <v>158059</v>
      </c>
      <c r="F29" s="109">
        <v>2350</v>
      </c>
      <c r="G29" s="109">
        <v>1747</v>
      </c>
      <c r="H29" s="109">
        <v>3264</v>
      </c>
      <c r="I29" s="109">
        <v>2912</v>
      </c>
      <c r="J29" s="109">
        <v>0</v>
      </c>
      <c r="K29" s="109">
        <v>0</v>
      </c>
      <c r="L29" s="114">
        <f t="shared" si="0"/>
        <v>5614</v>
      </c>
      <c r="M29" s="114">
        <f t="shared" si="1"/>
        <v>4659</v>
      </c>
      <c r="N29" s="114">
        <v>697422</v>
      </c>
      <c r="O29" s="114">
        <v>657057</v>
      </c>
      <c r="P29" s="114">
        <v>42430</v>
      </c>
      <c r="Q29" s="114">
        <v>38334</v>
      </c>
      <c r="R29" s="109">
        <v>48693</v>
      </c>
      <c r="S29" s="109">
        <v>44511</v>
      </c>
      <c r="T29" s="109">
        <v>10576</v>
      </c>
      <c r="U29" s="109">
        <v>10178</v>
      </c>
      <c r="V29" s="109">
        <v>122639</v>
      </c>
      <c r="W29" s="109">
        <v>119619</v>
      </c>
      <c r="X29" s="114">
        <f t="shared" si="7"/>
        <v>133215</v>
      </c>
      <c r="Y29" s="114">
        <f t="shared" si="8"/>
        <v>129797</v>
      </c>
      <c r="Z29" s="109">
        <v>435</v>
      </c>
      <c r="AA29" s="109">
        <v>210</v>
      </c>
      <c r="AB29" s="109">
        <v>3110</v>
      </c>
      <c r="AC29" s="109">
        <v>2864</v>
      </c>
      <c r="AD29" s="109">
        <v>50462</v>
      </c>
      <c r="AE29" s="109">
        <v>47871</v>
      </c>
      <c r="AF29" s="112">
        <f t="shared" si="9"/>
        <v>54007</v>
      </c>
      <c r="AG29" s="112">
        <f t="shared" si="10"/>
        <v>50945</v>
      </c>
      <c r="AH29" s="109">
        <v>0</v>
      </c>
      <c r="AI29" s="109">
        <v>0</v>
      </c>
      <c r="AJ29" s="109">
        <v>2300</v>
      </c>
      <c r="AK29" s="109">
        <v>2282</v>
      </c>
      <c r="AL29" s="109">
        <v>1450</v>
      </c>
      <c r="AM29" s="109">
        <v>1348</v>
      </c>
      <c r="AN29" s="109">
        <v>54757</v>
      </c>
      <c r="AO29" s="109">
        <v>51565</v>
      </c>
      <c r="AP29" s="114">
        <f t="shared" si="5"/>
        <v>58507</v>
      </c>
      <c r="AQ29" s="114">
        <f t="shared" si="6"/>
        <v>55195</v>
      </c>
      <c r="AR29" s="109">
        <v>0</v>
      </c>
      <c r="AS29" s="109">
        <v>0</v>
      </c>
      <c r="AT29" s="109">
        <f>D29+L29+N29+P29+R29+X29+AF29+AP29+AR28</f>
        <v>1202438</v>
      </c>
      <c r="AU29" s="109">
        <f>E29+M29+O29+Q29+S29+Y29+AG29+AQ29+AS29</f>
        <v>1138557</v>
      </c>
      <c r="AV29" s="118"/>
      <c r="AW29" s="119"/>
      <c r="AX29" s="119"/>
      <c r="AY29" s="119"/>
      <c r="AZ29" s="119"/>
      <c r="BA29" s="119"/>
    </row>
    <row r="30" spans="1:53" s="131" customFormat="1" ht="13.5" thickBot="1">
      <c r="A30" s="110" t="s">
        <v>165</v>
      </c>
      <c r="B30" s="111" t="s">
        <v>38</v>
      </c>
      <c r="C30" s="111" t="s">
        <v>3</v>
      </c>
      <c r="D30" s="112">
        <f>SUM(D31:D47)</f>
        <v>5896680</v>
      </c>
      <c r="E30" s="112">
        <f>SUM(E31:E47)</f>
        <v>5089226</v>
      </c>
      <c r="F30" s="112">
        <f aca="true" t="shared" si="19" ref="F30:K30">SUM(F31:F47)</f>
        <v>78189</v>
      </c>
      <c r="G30" s="112">
        <f t="shared" si="19"/>
        <v>31688</v>
      </c>
      <c r="H30" s="112">
        <f t="shared" si="19"/>
        <v>1606531</v>
      </c>
      <c r="I30" s="112">
        <f t="shared" si="19"/>
        <v>1526087</v>
      </c>
      <c r="J30" s="112">
        <f t="shared" si="19"/>
        <v>4499433</v>
      </c>
      <c r="K30" s="112">
        <f t="shared" si="19"/>
        <v>3094382</v>
      </c>
      <c r="L30" s="115">
        <f t="shared" si="0"/>
        <v>6184153</v>
      </c>
      <c r="M30" s="115">
        <f t="shared" si="1"/>
        <v>4652157</v>
      </c>
      <c r="N30" s="112">
        <f aca="true" t="shared" si="20" ref="N30:W30">SUM(N31:N47)</f>
        <v>22971776</v>
      </c>
      <c r="O30" s="112">
        <f t="shared" si="20"/>
        <v>20063133</v>
      </c>
      <c r="P30" s="112">
        <f t="shared" si="20"/>
        <v>3325452</v>
      </c>
      <c r="Q30" s="112">
        <f t="shared" si="20"/>
        <v>3080683</v>
      </c>
      <c r="R30" s="112">
        <f t="shared" si="20"/>
        <v>3693033</v>
      </c>
      <c r="S30" s="112">
        <f t="shared" si="20"/>
        <v>3430581</v>
      </c>
      <c r="T30" s="112">
        <f t="shared" si="20"/>
        <v>5004909</v>
      </c>
      <c r="U30" s="112">
        <f t="shared" si="20"/>
        <v>3969803</v>
      </c>
      <c r="V30" s="112">
        <f t="shared" si="20"/>
        <v>21573420</v>
      </c>
      <c r="W30" s="112">
        <f t="shared" si="20"/>
        <v>18938927</v>
      </c>
      <c r="X30" s="115">
        <f t="shared" si="7"/>
        <v>26578329</v>
      </c>
      <c r="Y30" s="115">
        <f t="shared" si="8"/>
        <v>22908730</v>
      </c>
      <c r="Z30" s="112">
        <f aca="true" t="shared" si="21" ref="Z30:AE30">SUM(Z31:Z47)</f>
        <v>32003</v>
      </c>
      <c r="AA30" s="112">
        <f t="shared" si="21"/>
        <v>30111</v>
      </c>
      <c r="AB30" s="112">
        <f t="shared" si="21"/>
        <v>782045</v>
      </c>
      <c r="AC30" s="112">
        <f t="shared" si="21"/>
        <v>443661</v>
      </c>
      <c r="AD30" s="112">
        <f t="shared" si="21"/>
        <v>2298793</v>
      </c>
      <c r="AE30" s="112">
        <f t="shared" si="21"/>
        <v>2057049</v>
      </c>
      <c r="AF30" s="112">
        <f t="shared" si="9"/>
        <v>3112841</v>
      </c>
      <c r="AG30" s="112">
        <f t="shared" si="10"/>
        <v>2530821</v>
      </c>
      <c r="AH30" s="112">
        <f aca="true" t="shared" si="22" ref="AH30:AO30">SUM(AH31:AH47)</f>
        <v>0</v>
      </c>
      <c r="AI30" s="112">
        <f t="shared" si="22"/>
        <v>0</v>
      </c>
      <c r="AJ30" s="112">
        <f t="shared" si="22"/>
        <v>373320</v>
      </c>
      <c r="AK30" s="112">
        <f t="shared" si="22"/>
        <v>327412</v>
      </c>
      <c r="AL30" s="112">
        <f t="shared" si="22"/>
        <v>423740</v>
      </c>
      <c r="AM30" s="112">
        <f t="shared" si="22"/>
        <v>124630</v>
      </c>
      <c r="AN30" s="112">
        <f t="shared" si="22"/>
        <v>4737426</v>
      </c>
      <c r="AO30" s="112">
        <f t="shared" si="22"/>
        <v>3711236</v>
      </c>
      <c r="AP30" s="115">
        <f t="shared" si="5"/>
        <v>5534486</v>
      </c>
      <c r="AQ30" s="115">
        <f t="shared" si="6"/>
        <v>4163278</v>
      </c>
      <c r="AR30" s="112">
        <f>SUM(AR31:AR47)</f>
        <v>910165</v>
      </c>
      <c r="AS30" s="112">
        <f>SUM(AS31:AS47)</f>
        <v>909612</v>
      </c>
      <c r="AT30" s="112">
        <f>SUM(AT31:AT47)</f>
        <v>78206915</v>
      </c>
      <c r="AU30" s="112">
        <f>SUM(AU31:AU47)</f>
        <v>66828221</v>
      </c>
      <c r="AV30" s="135"/>
      <c r="AW30" s="136"/>
      <c r="AX30" s="136"/>
      <c r="AY30" s="136"/>
      <c r="AZ30" s="136"/>
      <c r="BA30" s="136"/>
    </row>
    <row r="31" spans="1:53" ht="13.5" thickBot="1">
      <c r="A31" s="103" t="s">
        <v>166</v>
      </c>
      <c r="B31" s="13" t="s">
        <v>38</v>
      </c>
      <c r="C31" s="13" t="s">
        <v>40</v>
      </c>
      <c r="D31" s="109">
        <v>0</v>
      </c>
      <c r="E31" s="109">
        <v>0</v>
      </c>
      <c r="F31" s="109">
        <v>0</v>
      </c>
      <c r="G31" s="109">
        <v>0</v>
      </c>
      <c r="H31" s="109">
        <v>1000</v>
      </c>
      <c r="I31" s="109">
        <v>196</v>
      </c>
      <c r="J31" s="109">
        <v>0</v>
      </c>
      <c r="K31" s="109">
        <v>0</v>
      </c>
      <c r="L31" s="114">
        <f t="shared" si="0"/>
        <v>1000</v>
      </c>
      <c r="M31" s="114">
        <f t="shared" si="1"/>
        <v>196</v>
      </c>
      <c r="N31" s="114">
        <v>4807349</v>
      </c>
      <c r="O31" s="114">
        <v>4504946</v>
      </c>
      <c r="P31" s="114">
        <v>1389172</v>
      </c>
      <c r="Q31" s="114">
        <v>1320105</v>
      </c>
      <c r="R31" s="109">
        <v>801155</v>
      </c>
      <c r="S31" s="109">
        <v>754525</v>
      </c>
      <c r="T31" s="109">
        <v>0</v>
      </c>
      <c r="U31" s="109">
        <v>0</v>
      </c>
      <c r="V31" s="109">
        <v>0</v>
      </c>
      <c r="W31" s="109">
        <v>0</v>
      </c>
      <c r="X31" s="114">
        <f t="shared" si="7"/>
        <v>0</v>
      </c>
      <c r="Y31" s="114">
        <f t="shared" si="8"/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35022</v>
      </c>
      <c r="AE31" s="109">
        <v>34093</v>
      </c>
      <c r="AF31" s="112">
        <f t="shared" si="9"/>
        <v>35022</v>
      </c>
      <c r="AG31" s="112">
        <f t="shared" si="10"/>
        <v>34093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14">
        <f t="shared" si="5"/>
        <v>0</v>
      </c>
      <c r="AQ31" s="114">
        <f t="shared" si="6"/>
        <v>0</v>
      </c>
      <c r="AR31" s="109">
        <v>0</v>
      </c>
      <c r="AS31" s="109">
        <v>0</v>
      </c>
      <c r="AT31" s="109">
        <f>D31+L31+N31+P31+R31+X31+AF31+AP31+AR31</f>
        <v>7033698</v>
      </c>
      <c r="AU31" s="109">
        <f>E31+M31+O31+Q31+S31+Y31+AG31+AQ31+AS31</f>
        <v>6613865</v>
      </c>
      <c r="AV31" s="118"/>
      <c r="AW31" s="119"/>
      <c r="AX31" s="119"/>
      <c r="AY31" s="119"/>
      <c r="AZ31" s="119"/>
      <c r="BA31" s="119"/>
    </row>
    <row r="32" spans="1:53" ht="13.5" thickBot="1">
      <c r="A32" s="103" t="s">
        <v>167</v>
      </c>
      <c r="B32" s="13" t="s">
        <v>38</v>
      </c>
      <c r="C32" s="13" t="s">
        <v>54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14">
        <f t="shared" si="0"/>
        <v>0</v>
      </c>
      <c r="M32" s="114">
        <f t="shared" si="1"/>
        <v>0</v>
      </c>
      <c r="N32" s="114">
        <v>982</v>
      </c>
      <c r="O32" s="114">
        <v>679</v>
      </c>
      <c r="P32" s="114">
        <v>527077</v>
      </c>
      <c r="Q32" s="114">
        <v>523349</v>
      </c>
      <c r="R32" s="109">
        <v>20859</v>
      </c>
      <c r="S32" s="109">
        <v>18272</v>
      </c>
      <c r="T32" s="109">
        <v>0</v>
      </c>
      <c r="U32" s="109">
        <v>0</v>
      </c>
      <c r="V32" s="109">
        <v>0</v>
      </c>
      <c r="W32" s="109">
        <v>0</v>
      </c>
      <c r="X32" s="114">
        <f t="shared" si="7"/>
        <v>0</v>
      </c>
      <c r="Y32" s="114">
        <f t="shared" si="8"/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100</v>
      </c>
      <c r="AE32" s="109">
        <v>91</v>
      </c>
      <c r="AF32" s="112">
        <f t="shared" si="9"/>
        <v>100</v>
      </c>
      <c r="AG32" s="112">
        <f t="shared" si="10"/>
        <v>91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14">
        <f t="shared" si="5"/>
        <v>0</v>
      </c>
      <c r="AQ32" s="114">
        <f t="shared" si="6"/>
        <v>0</v>
      </c>
      <c r="AR32" s="109">
        <v>0</v>
      </c>
      <c r="AS32" s="109">
        <v>0</v>
      </c>
      <c r="AT32" s="109">
        <f aca="true" t="shared" si="23" ref="AT32:AT47">D32+L32+N32+P32+R32+X32+AF32+AP32+AR32</f>
        <v>549018</v>
      </c>
      <c r="AU32" s="109">
        <f aca="true" t="shared" si="24" ref="AU32:AU47">E32+M32+O32+Q32+S32+Y32+AG32+AQ32+AS32</f>
        <v>542391</v>
      </c>
      <c r="AV32" s="118"/>
      <c r="AW32" s="119"/>
      <c r="AX32" s="119"/>
      <c r="AY32" s="119"/>
      <c r="AZ32" s="119"/>
      <c r="BA32" s="119"/>
    </row>
    <row r="33" spans="1:53" ht="13.5" thickBot="1">
      <c r="A33" s="103" t="s">
        <v>168</v>
      </c>
      <c r="B33" s="13" t="s">
        <v>38</v>
      </c>
      <c r="C33" s="13" t="s">
        <v>7</v>
      </c>
      <c r="D33" s="109">
        <v>0</v>
      </c>
      <c r="E33" s="109">
        <v>0</v>
      </c>
      <c r="F33" s="109">
        <v>2750</v>
      </c>
      <c r="G33" s="109">
        <v>130</v>
      </c>
      <c r="H33" s="109">
        <v>0</v>
      </c>
      <c r="I33" s="109">
        <v>0</v>
      </c>
      <c r="J33" s="109">
        <v>0</v>
      </c>
      <c r="K33" s="109">
        <v>0</v>
      </c>
      <c r="L33" s="114">
        <f t="shared" si="0"/>
        <v>2750</v>
      </c>
      <c r="M33" s="114">
        <f t="shared" si="1"/>
        <v>130</v>
      </c>
      <c r="N33" s="114">
        <v>43003</v>
      </c>
      <c r="O33" s="114">
        <v>34527</v>
      </c>
      <c r="P33" s="114">
        <v>76662</v>
      </c>
      <c r="Q33" s="114">
        <v>44760</v>
      </c>
      <c r="R33" s="109">
        <v>54486</v>
      </c>
      <c r="S33" s="109">
        <v>50992</v>
      </c>
      <c r="T33" s="109">
        <v>22930</v>
      </c>
      <c r="U33" s="109">
        <v>22823</v>
      </c>
      <c r="V33" s="109">
        <v>241429</v>
      </c>
      <c r="W33" s="109">
        <v>209689</v>
      </c>
      <c r="X33" s="114">
        <f t="shared" si="7"/>
        <v>264359</v>
      </c>
      <c r="Y33" s="114">
        <f t="shared" si="8"/>
        <v>232512</v>
      </c>
      <c r="Z33" s="109">
        <v>0</v>
      </c>
      <c r="AA33" s="109">
        <v>0</v>
      </c>
      <c r="AB33" s="109">
        <v>9500</v>
      </c>
      <c r="AC33" s="109">
        <v>7044</v>
      </c>
      <c r="AD33" s="109">
        <v>14221</v>
      </c>
      <c r="AE33" s="109">
        <v>7692</v>
      </c>
      <c r="AF33" s="112">
        <f t="shared" si="9"/>
        <v>23721</v>
      </c>
      <c r="AG33" s="112">
        <f t="shared" si="10"/>
        <v>14736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76380</v>
      </c>
      <c r="AO33" s="109">
        <v>7104</v>
      </c>
      <c r="AP33" s="114">
        <f t="shared" si="5"/>
        <v>76380</v>
      </c>
      <c r="AQ33" s="114">
        <f t="shared" si="6"/>
        <v>7104</v>
      </c>
      <c r="AR33" s="109">
        <v>0</v>
      </c>
      <c r="AS33" s="109">
        <v>0</v>
      </c>
      <c r="AT33" s="109">
        <f t="shared" si="23"/>
        <v>541361</v>
      </c>
      <c r="AU33" s="109">
        <f t="shared" si="24"/>
        <v>384761</v>
      </c>
      <c r="AV33" s="118"/>
      <c r="AW33" s="119"/>
      <c r="AX33" s="119"/>
      <c r="AY33" s="119"/>
      <c r="AZ33" s="119"/>
      <c r="BA33" s="119"/>
    </row>
    <row r="34" spans="1:53" ht="13.5" thickBot="1">
      <c r="A34" s="103" t="s">
        <v>169</v>
      </c>
      <c r="B34" s="13" t="s">
        <v>38</v>
      </c>
      <c r="C34" s="13" t="s">
        <v>170</v>
      </c>
      <c r="D34" s="109">
        <v>14500</v>
      </c>
      <c r="E34" s="109">
        <v>5075</v>
      </c>
      <c r="F34" s="109">
        <v>0</v>
      </c>
      <c r="G34" s="109">
        <v>0</v>
      </c>
      <c r="H34" s="109">
        <v>3801</v>
      </c>
      <c r="I34" s="109">
        <v>0</v>
      </c>
      <c r="J34" s="109">
        <v>0</v>
      </c>
      <c r="K34" s="109">
        <v>0</v>
      </c>
      <c r="L34" s="114">
        <f t="shared" si="0"/>
        <v>3801</v>
      </c>
      <c r="M34" s="114">
        <f t="shared" si="1"/>
        <v>0</v>
      </c>
      <c r="N34" s="114">
        <v>2365986</v>
      </c>
      <c r="O34" s="114">
        <v>2158713</v>
      </c>
      <c r="P34" s="114">
        <v>0</v>
      </c>
      <c r="Q34" s="114">
        <v>0</v>
      </c>
      <c r="R34" s="109">
        <v>12414</v>
      </c>
      <c r="S34" s="109">
        <v>4487</v>
      </c>
      <c r="T34" s="109">
        <v>0</v>
      </c>
      <c r="U34" s="109">
        <v>0</v>
      </c>
      <c r="V34" s="109">
        <v>0</v>
      </c>
      <c r="W34" s="109">
        <v>0</v>
      </c>
      <c r="X34" s="114">
        <f>T34+V34</f>
        <v>0</v>
      </c>
      <c r="Y34" s="114">
        <f t="shared" si="8"/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160827</v>
      </c>
      <c r="AE34" s="109">
        <v>141261</v>
      </c>
      <c r="AF34" s="112">
        <f t="shared" si="9"/>
        <v>160827</v>
      </c>
      <c r="AG34" s="112">
        <f t="shared" si="10"/>
        <v>141261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109">
        <v>0</v>
      </c>
      <c r="AP34" s="114">
        <f t="shared" si="5"/>
        <v>0</v>
      </c>
      <c r="AQ34" s="114">
        <f t="shared" si="6"/>
        <v>0</v>
      </c>
      <c r="AR34" s="109">
        <v>0</v>
      </c>
      <c r="AS34" s="109">
        <v>0</v>
      </c>
      <c r="AT34" s="109">
        <f t="shared" si="23"/>
        <v>2557528</v>
      </c>
      <c r="AU34" s="109">
        <f t="shared" si="24"/>
        <v>2309536</v>
      </c>
      <c r="AV34" s="118"/>
      <c r="AW34" s="119"/>
      <c r="AX34" s="119"/>
      <c r="AY34" s="119"/>
      <c r="AZ34" s="119"/>
      <c r="BA34" s="119"/>
    </row>
    <row r="35" spans="1:53" ht="13.5" thickBot="1">
      <c r="A35" s="103" t="s">
        <v>171</v>
      </c>
      <c r="B35" s="13" t="s">
        <v>38</v>
      </c>
      <c r="C35" s="13" t="s">
        <v>42</v>
      </c>
      <c r="D35" s="109">
        <v>802194</v>
      </c>
      <c r="E35" s="109">
        <v>515972</v>
      </c>
      <c r="F35" s="109">
        <v>20488</v>
      </c>
      <c r="G35" s="109">
        <v>2549</v>
      </c>
      <c r="H35" s="109">
        <v>19275</v>
      </c>
      <c r="I35" s="109">
        <v>11680</v>
      </c>
      <c r="J35" s="109">
        <v>15669</v>
      </c>
      <c r="K35" s="109">
        <v>11594</v>
      </c>
      <c r="L35" s="114">
        <f t="shared" si="0"/>
        <v>55432</v>
      </c>
      <c r="M35" s="114">
        <f t="shared" si="1"/>
        <v>25823</v>
      </c>
      <c r="N35" s="114">
        <v>1775657</v>
      </c>
      <c r="O35" s="114">
        <v>1405775</v>
      </c>
      <c r="P35" s="114">
        <v>207112</v>
      </c>
      <c r="Q35" s="114">
        <v>172747</v>
      </c>
      <c r="R35" s="109">
        <v>303220</v>
      </c>
      <c r="S35" s="109">
        <v>267486</v>
      </c>
      <c r="T35" s="109">
        <v>491419</v>
      </c>
      <c r="U35" s="109">
        <v>194562</v>
      </c>
      <c r="V35" s="109">
        <v>2756968</v>
      </c>
      <c r="W35" s="109">
        <v>2278766</v>
      </c>
      <c r="X35" s="114">
        <f t="shared" si="7"/>
        <v>3248387</v>
      </c>
      <c r="Y35" s="114">
        <f t="shared" si="8"/>
        <v>2473328</v>
      </c>
      <c r="Z35" s="109">
        <v>1595</v>
      </c>
      <c r="AA35" s="109">
        <v>1289</v>
      </c>
      <c r="AB35" s="109">
        <v>287619</v>
      </c>
      <c r="AC35" s="109">
        <v>115222</v>
      </c>
      <c r="AD35" s="109">
        <v>196059</v>
      </c>
      <c r="AE35" s="109">
        <v>164470</v>
      </c>
      <c r="AF35" s="112">
        <f t="shared" si="9"/>
        <v>485273</v>
      </c>
      <c r="AG35" s="112">
        <f t="shared" si="10"/>
        <v>280981</v>
      </c>
      <c r="AH35" s="109">
        <v>0</v>
      </c>
      <c r="AI35" s="109">
        <v>0</v>
      </c>
      <c r="AJ35" s="109">
        <v>6660</v>
      </c>
      <c r="AK35" s="109">
        <v>6656</v>
      </c>
      <c r="AL35" s="109">
        <v>61573</v>
      </c>
      <c r="AM35" s="109">
        <v>41015</v>
      </c>
      <c r="AN35" s="109">
        <v>778186</v>
      </c>
      <c r="AO35" s="109">
        <v>453682</v>
      </c>
      <c r="AP35" s="114">
        <f t="shared" si="5"/>
        <v>846419</v>
      </c>
      <c r="AQ35" s="114">
        <f t="shared" si="6"/>
        <v>501353</v>
      </c>
      <c r="AR35" s="109">
        <v>0</v>
      </c>
      <c r="AS35" s="109">
        <v>0</v>
      </c>
      <c r="AT35" s="109">
        <f t="shared" si="23"/>
        <v>7723694</v>
      </c>
      <c r="AU35" s="109">
        <f t="shared" si="24"/>
        <v>5643465</v>
      </c>
      <c r="AV35" s="118"/>
      <c r="AW35" s="119"/>
      <c r="AX35" s="119"/>
      <c r="AY35" s="119"/>
      <c r="AZ35" s="119"/>
      <c r="BA35" s="119"/>
    </row>
    <row r="36" spans="1:53" ht="13.5" thickBot="1">
      <c r="A36" s="103" t="s">
        <v>172</v>
      </c>
      <c r="B36" s="13" t="s">
        <v>38</v>
      </c>
      <c r="C36" s="13" t="s">
        <v>173</v>
      </c>
      <c r="D36" s="109">
        <v>1022799</v>
      </c>
      <c r="E36" s="109">
        <v>851986</v>
      </c>
      <c r="F36" s="109">
        <v>15230</v>
      </c>
      <c r="G36" s="109">
        <v>9152</v>
      </c>
      <c r="H36" s="109">
        <v>25800</v>
      </c>
      <c r="I36" s="109">
        <v>706</v>
      </c>
      <c r="J36" s="109">
        <v>0</v>
      </c>
      <c r="K36" s="109">
        <v>0</v>
      </c>
      <c r="L36" s="114">
        <f t="shared" si="0"/>
        <v>41030</v>
      </c>
      <c r="M36" s="114">
        <f t="shared" si="1"/>
        <v>9858</v>
      </c>
      <c r="N36" s="114">
        <v>7623770</v>
      </c>
      <c r="O36" s="114">
        <v>6592453</v>
      </c>
      <c r="P36" s="114">
        <v>769930</v>
      </c>
      <c r="Q36" s="114">
        <v>723475</v>
      </c>
      <c r="R36" s="109">
        <v>1116370</v>
      </c>
      <c r="S36" s="109">
        <v>1084337</v>
      </c>
      <c r="T36" s="109">
        <v>1415591</v>
      </c>
      <c r="U36" s="109">
        <v>1346661</v>
      </c>
      <c r="V36" s="109">
        <v>1883583</v>
      </c>
      <c r="W36" s="109">
        <v>1682905</v>
      </c>
      <c r="X36" s="114">
        <f t="shared" si="7"/>
        <v>3299174</v>
      </c>
      <c r="Y36" s="114">
        <f t="shared" si="8"/>
        <v>3029566</v>
      </c>
      <c r="Z36" s="109">
        <v>11200</v>
      </c>
      <c r="AA36" s="109">
        <v>9656</v>
      </c>
      <c r="AB36" s="109">
        <v>100285</v>
      </c>
      <c r="AC36" s="109">
        <v>93880</v>
      </c>
      <c r="AD36" s="109">
        <v>444640</v>
      </c>
      <c r="AE36" s="109">
        <v>380936</v>
      </c>
      <c r="AF36" s="112">
        <f t="shared" si="9"/>
        <v>556125</v>
      </c>
      <c r="AG36" s="112">
        <f t="shared" si="10"/>
        <v>484472</v>
      </c>
      <c r="AH36" s="109">
        <v>0</v>
      </c>
      <c r="AI36" s="109">
        <v>0</v>
      </c>
      <c r="AJ36" s="109">
        <v>5600</v>
      </c>
      <c r="AK36" s="109">
        <v>5576</v>
      </c>
      <c r="AL36" s="109">
        <v>3700</v>
      </c>
      <c r="AM36" s="109">
        <v>1653</v>
      </c>
      <c r="AN36" s="109">
        <v>216311</v>
      </c>
      <c r="AO36" s="109">
        <v>199285</v>
      </c>
      <c r="AP36" s="114">
        <f t="shared" si="5"/>
        <v>225611</v>
      </c>
      <c r="AQ36" s="114">
        <f t="shared" si="6"/>
        <v>206514</v>
      </c>
      <c r="AR36" s="109">
        <v>0</v>
      </c>
      <c r="AS36" s="109">
        <v>0</v>
      </c>
      <c r="AT36" s="109">
        <f t="shared" si="23"/>
        <v>14654809</v>
      </c>
      <c r="AU36" s="109">
        <f t="shared" si="24"/>
        <v>12982661</v>
      </c>
      <c r="AV36" s="118"/>
      <c r="AW36" s="119"/>
      <c r="AX36" s="119"/>
      <c r="AY36" s="119"/>
      <c r="AZ36" s="119"/>
      <c r="BA36" s="119"/>
    </row>
    <row r="37" spans="1:53" ht="13.5" thickBot="1">
      <c r="A37" s="103" t="s">
        <v>174</v>
      </c>
      <c r="B37" s="13" t="s">
        <v>38</v>
      </c>
      <c r="C37" s="13" t="s">
        <v>15</v>
      </c>
      <c r="D37" s="109">
        <v>1862290</v>
      </c>
      <c r="E37" s="109">
        <v>1747020</v>
      </c>
      <c r="F37" s="109">
        <v>23801</v>
      </c>
      <c r="G37" s="109">
        <v>15885</v>
      </c>
      <c r="H37" s="109">
        <v>1548355</v>
      </c>
      <c r="I37" s="109">
        <v>1508799</v>
      </c>
      <c r="J37" s="109">
        <v>4218322</v>
      </c>
      <c r="K37" s="109">
        <v>3081663</v>
      </c>
      <c r="L37" s="114">
        <f t="shared" si="0"/>
        <v>5790478</v>
      </c>
      <c r="M37" s="114">
        <f t="shared" si="1"/>
        <v>4606347</v>
      </c>
      <c r="N37" s="114">
        <v>2750652</v>
      </c>
      <c r="O37" s="114">
        <v>2516415</v>
      </c>
      <c r="P37" s="114">
        <v>250567</v>
      </c>
      <c r="Q37" s="114">
        <v>214066</v>
      </c>
      <c r="R37" s="109">
        <v>1180575</v>
      </c>
      <c r="S37" s="109">
        <v>1065537</v>
      </c>
      <c r="T37" s="109">
        <v>635960</v>
      </c>
      <c r="U37" s="109">
        <v>492485</v>
      </c>
      <c r="V37" s="109">
        <v>15946039</v>
      </c>
      <c r="W37" s="109">
        <v>14333588</v>
      </c>
      <c r="X37" s="114">
        <f t="shared" si="7"/>
        <v>16581999</v>
      </c>
      <c r="Y37" s="114">
        <f t="shared" si="8"/>
        <v>14826073</v>
      </c>
      <c r="Z37" s="109">
        <v>2780</v>
      </c>
      <c r="AA37" s="109">
        <v>2762</v>
      </c>
      <c r="AB37" s="109">
        <v>244577</v>
      </c>
      <c r="AC37" s="109">
        <v>194321</v>
      </c>
      <c r="AD37" s="109">
        <v>1217240</v>
      </c>
      <c r="AE37" s="109">
        <v>1171385</v>
      </c>
      <c r="AF37" s="112">
        <f t="shared" si="9"/>
        <v>1464597</v>
      </c>
      <c r="AG37" s="112">
        <f t="shared" si="10"/>
        <v>1368468</v>
      </c>
      <c r="AH37" s="109">
        <v>0</v>
      </c>
      <c r="AI37" s="109">
        <v>0</v>
      </c>
      <c r="AJ37" s="109">
        <v>350550</v>
      </c>
      <c r="AK37" s="109">
        <v>304674</v>
      </c>
      <c r="AL37" s="109">
        <v>149500</v>
      </c>
      <c r="AM37" s="109">
        <v>60888</v>
      </c>
      <c r="AN37" s="109">
        <v>1574041</v>
      </c>
      <c r="AO37" s="109">
        <v>1261902</v>
      </c>
      <c r="AP37" s="114">
        <f t="shared" si="5"/>
        <v>2074091</v>
      </c>
      <c r="AQ37" s="114">
        <f t="shared" si="6"/>
        <v>1627464</v>
      </c>
      <c r="AR37" s="109">
        <v>0</v>
      </c>
      <c r="AS37" s="109">
        <v>0</v>
      </c>
      <c r="AT37" s="109">
        <f t="shared" si="23"/>
        <v>31955249</v>
      </c>
      <c r="AU37" s="109">
        <f t="shared" si="24"/>
        <v>27971390</v>
      </c>
      <c r="AV37" s="118"/>
      <c r="AW37" s="119"/>
      <c r="AX37" s="119"/>
      <c r="AY37" s="119"/>
      <c r="AZ37" s="119"/>
      <c r="BA37" s="119"/>
    </row>
    <row r="38" spans="1:53" ht="13.5" thickBot="1">
      <c r="A38" s="103" t="s">
        <v>175</v>
      </c>
      <c r="B38" s="13" t="s">
        <v>38</v>
      </c>
      <c r="C38" s="13" t="s">
        <v>65</v>
      </c>
      <c r="D38" s="109">
        <v>202558</v>
      </c>
      <c r="E38" s="109">
        <v>184152</v>
      </c>
      <c r="F38" s="109">
        <v>6250</v>
      </c>
      <c r="G38" s="109">
        <v>0</v>
      </c>
      <c r="H38" s="109">
        <v>2000</v>
      </c>
      <c r="I38" s="109">
        <v>496</v>
      </c>
      <c r="J38" s="109">
        <v>0</v>
      </c>
      <c r="K38" s="109">
        <v>0</v>
      </c>
      <c r="L38" s="114">
        <f t="shared" si="0"/>
        <v>8250</v>
      </c>
      <c r="M38" s="114">
        <f t="shared" si="1"/>
        <v>496</v>
      </c>
      <c r="N38" s="114">
        <v>2702986</v>
      </c>
      <c r="O38" s="114">
        <v>2407896</v>
      </c>
      <c r="P38" s="114">
        <v>68330</v>
      </c>
      <c r="Q38" s="114">
        <v>49802</v>
      </c>
      <c r="R38" s="109">
        <v>129279</v>
      </c>
      <c r="S38" s="109">
        <v>120740</v>
      </c>
      <c r="T38" s="109">
        <v>2362277</v>
      </c>
      <c r="U38" s="109">
        <v>1904995</v>
      </c>
      <c r="V38" s="109">
        <v>410310</v>
      </c>
      <c r="W38" s="109">
        <v>291690</v>
      </c>
      <c r="X38" s="114">
        <f t="shared" si="7"/>
        <v>2772587</v>
      </c>
      <c r="Y38" s="114">
        <f t="shared" si="8"/>
        <v>2196685</v>
      </c>
      <c r="Z38" s="109">
        <v>634</v>
      </c>
      <c r="AA38" s="109">
        <v>615</v>
      </c>
      <c r="AB38" s="109">
        <v>124436</v>
      </c>
      <c r="AC38" s="109">
        <v>24035</v>
      </c>
      <c r="AD38" s="109">
        <v>89830</v>
      </c>
      <c r="AE38" s="109">
        <v>69292</v>
      </c>
      <c r="AF38" s="112">
        <f t="shared" si="9"/>
        <v>214900</v>
      </c>
      <c r="AG38" s="112">
        <f t="shared" si="10"/>
        <v>93942</v>
      </c>
      <c r="AH38" s="109">
        <v>0</v>
      </c>
      <c r="AI38" s="109">
        <v>0</v>
      </c>
      <c r="AJ38" s="109">
        <v>10420</v>
      </c>
      <c r="AK38" s="109">
        <v>10419</v>
      </c>
      <c r="AL38" s="109">
        <v>0</v>
      </c>
      <c r="AM38" s="109">
        <v>0</v>
      </c>
      <c r="AN38" s="109">
        <v>256392</v>
      </c>
      <c r="AO38" s="109">
        <v>199938</v>
      </c>
      <c r="AP38" s="114">
        <f t="shared" si="5"/>
        <v>266812</v>
      </c>
      <c r="AQ38" s="114">
        <f t="shared" si="6"/>
        <v>210357</v>
      </c>
      <c r="AR38" s="109">
        <v>0</v>
      </c>
      <c r="AS38" s="109">
        <v>0</v>
      </c>
      <c r="AT38" s="109">
        <f t="shared" si="23"/>
        <v>6365702</v>
      </c>
      <c r="AU38" s="109">
        <f t="shared" si="24"/>
        <v>5264070</v>
      </c>
      <c r="AV38" s="118"/>
      <c r="AW38" s="119"/>
      <c r="AX38" s="119"/>
      <c r="AY38" s="119"/>
      <c r="AZ38" s="119"/>
      <c r="BA38" s="119"/>
    </row>
    <row r="39" spans="1:53" ht="13.5" thickBot="1">
      <c r="A39" s="103" t="s">
        <v>176</v>
      </c>
      <c r="B39" s="13" t="s">
        <v>38</v>
      </c>
      <c r="C39" s="13" t="s">
        <v>61</v>
      </c>
      <c r="D39" s="109">
        <v>1636633</v>
      </c>
      <c r="E39" s="109">
        <v>1474898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14">
        <f t="shared" si="0"/>
        <v>0</v>
      </c>
      <c r="M39" s="114">
        <f t="shared" si="1"/>
        <v>0</v>
      </c>
      <c r="N39" s="114">
        <v>305177</v>
      </c>
      <c r="O39" s="114">
        <v>262887</v>
      </c>
      <c r="P39" s="114">
        <v>26857</v>
      </c>
      <c r="Q39" s="114">
        <v>26757</v>
      </c>
      <c r="R39" s="109">
        <v>9831</v>
      </c>
      <c r="S39" s="109">
        <v>6363</v>
      </c>
      <c r="T39" s="109">
        <v>2481</v>
      </c>
      <c r="U39" s="109">
        <v>1343</v>
      </c>
      <c r="V39" s="109">
        <v>85295</v>
      </c>
      <c r="W39" s="109">
        <v>80018</v>
      </c>
      <c r="X39" s="114">
        <f t="shared" si="7"/>
        <v>87776</v>
      </c>
      <c r="Y39" s="114">
        <f t="shared" si="8"/>
        <v>81361</v>
      </c>
      <c r="Z39" s="109">
        <v>9420</v>
      </c>
      <c r="AA39" s="109">
        <v>9416</v>
      </c>
      <c r="AB39" s="109">
        <v>2175</v>
      </c>
      <c r="AC39" s="109">
        <v>2135</v>
      </c>
      <c r="AD39" s="109">
        <v>26939</v>
      </c>
      <c r="AE39" s="109">
        <v>16603</v>
      </c>
      <c r="AF39" s="112">
        <f t="shared" si="9"/>
        <v>38534</v>
      </c>
      <c r="AG39" s="112">
        <f t="shared" si="10"/>
        <v>28154</v>
      </c>
      <c r="AH39" s="109">
        <v>0</v>
      </c>
      <c r="AI39" s="109">
        <v>0</v>
      </c>
      <c r="AJ39" s="109">
        <v>70</v>
      </c>
      <c r="AK39" s="109">
        <v>67</v>
      </c>
      <c r="AL39" s="109">
        <v>0</v>
      </c>
      <c r="AM39" s="109">
        <v>0</v>
      </c>
      <c r="AN39" s="109">
        <v>455640</v>
      </c>
      <c r="AO39" s="109">
        <v>445753</v>
      </c>
      <c r="AP39" s="114">
        <f t="shared" si="5"/>
        <v>455710</v>
      </c>
      <c r="AQ39" s="114">
        <f t="shared" si="6"/>
        <v>445820</v>
      </c>
      <c r="AR39" s="109">
        <v>0</v>
      </c>
      <c r="AS39" s="109">
        <v>0</v>
      </c>
      <c r="AT39" s="109">
        <f t="shared" si="23"/>
        <v>2560518</v>
      </c>
      <c r="AU39" s="109">
        <f t="shared" si="24"/>
        <v>2326240</v>
      </c>
      <c r="AV39" s="118"/>
      <c r="AW39" s="119"/>
      <c r="AX39" s="119"/>
      <c r="AY39" s="119"/>
      <c r="AZ39" s="119"/>
      <c r="BA39" s="119"/>
    </row>
    <row r="40" spans="1:53" ht="13.5" thickBot="1">
      <c r="A40" s="103" t="s">
        <v>177</v>
      </c>
      <c r="B40" s="13" t="s">
        <v>38</v>
      </c>
      <c r="C40" s="13" t="s">
        <v>158</v>
      </c>
      <c r="D40" s="109">
        <v>35719</v>
      </c>
      <c r="E40" s="109">
        <v>28601</v>
      </c>
      <c r="F40" s="109">
        <v>6870</v>
      </c>
      <c r="G40" s="109">
        <v>1536</v>
      </c>
      <c r="H40" s="109">
        <v>5300</v>
      </c>
      <c r="I40" s="109">
        <v>4210</v>
      </c>
      <c r="J40" s="109">
        <v>0</v>
      </c>
      <c r="K40" s="109">
        <v>0</v>
      </c>
      <c r="L40" s="114">
        <f t="shared" si="0"/>
        <v>12170</v>
      </c>
      <c r="M40" s="114">
        <f t="shared" si="1"/>
        <v>5746</v>
      </c>
      <c r="N40" s="114">
        <v>58985</v>
      </c>
      <c r="O40" s="114">
        <v>36596</v>
      </c>
      <c r="P40" s="114">
        <v>4990</v>
      </c>
      <c r="Q40" s="114">
        <v>1550</v>
      </c>
      <c r="R40" s="109">
        <v>13833</v>
      </c>
      <c r="S40" s="109">
        <v>12529</v>
      </c>
      <c r="T40" s="109">
        <v>1300</v>
      </c>
      <c r="U40" s="109">
        <v>1284</v>
      </c>
      <c r="V40" s="109">
        <v>6200</v>
      </c>
      <c r="W40" s="109">
        <v>2886</v>
      </c>
      <c r="X40" s="114">
        <f t="shared" si="7"/>
        <v>7500</v>
      </c>
      <c r="Y40" s="114">
        <f t="shared" si="8"/>
        <v>4170</v>
      </c>
      <c r="Z40" s="109">
        <v>103</v>
      </c>
      <c r="AA40" s="109">
        <v>102</v>
      </c>
      <c r="AB40" s="109">
        <v>300</v>
      </c>
      <c r="AC40" s="109">
        <v>20</v>
      </c>
      <c r="AD40" s="109">
        <v>41315</v>
      </c>
      <c r="AE40" s="109">
        <v>36358</v>
      </c>
      <c r="AF40" s="112">
        <f t="shared" si="9"/>
        <v>41718</v>
      </c>
      <c r="AG40" s="112">
        <f t="shared" si="10"/>
        <v>36480</v>
      </c>
      <c r="AH40" s="109">
        <v>0</v>
      </c>
      <c r="AI40" s="109">
        <v>0</v>
      </c>
      <c r="AJ40" s="109">
        <v>20</v>
      </c>
      <c r="AK40" s="109">
        <v>20</v>
      </c>
      <c r="AL40" s="109">
        <v>3600</v>
      </c>
      <c r="AM40" s="109">
        <v>1452</v>
      </c>
      <c r="AN40" s="109">
        <v>5160</v>
      </c>
      <c r="AO40" s="109">
        <v>2935</v>
      </c>
      <c r="AP40" s="114">
        <f t="shared" si="5"/>
        <v>8780</v>
      </c>
      <c r="AQ40" s="114">
        <f t="shared" si="6"/>
        <v>4407</v>
      </c>
      <c r="AR40" s="109">
        <v>0</v>
      </c>
      <c r="AS40" s="109">
        <v>0</v>
      </c>
      <c r="AT40" s="109">
        <f t="shared" si="23"/>
        <v>183695</v>
      </c>
      <c r="AU40" s="109">
        <f t="shared" si="24"/>
        <v>130079</v>
      </c>
      <c r="AV40" s="118"/>
      <c r="AW40" s="119"/>
      <c r="AX40" s="119"/>
      <c r="AY40" s="119"/>
      <c r="AZ40" s="119"/>
      <c r="BA40" s="119"/>
    </row>
    <row r="41" spans="1:53" ht="13.5" thickBot="1">
      <c r="A41" s="103" t="s">
        <v>178</v>
      </c>
      <c r="B41" s="13" t="s">
        <v>38</v>
      </c>
      <c r="C41" s="13" t="s">
        <v>160</v>
      </c>
      <c r="D41" s="109">
        <v>27990</v>
      </c>
      <c r="E41" s="109">
        <v>5212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14">
        <f t="shared" si="0"/>
        <v>0</v>
      </c>
      <c r="M41" s="114">
        <f t="shared" si="1"/>
        <v>0</v>
      </c>
      <c r="N41" s="114">
        <v>103216</v>
      </c>
      <c r="O41" s="114">
        <v>49120</v>
      </c>
      <c r="P41" s="114">
        <v>0</v>
      </c>
      <c r="Q41" s="114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5000</v>
      </c>
      <c r="W41" s="109">
        <v>4488</v>
      </c>
      <c r="X41" s="114">
        <f t="shared" si="7"/>
        <v>5000</v>
      </c>
      <c r="Y41" s="114">
        <f t="shared" si="8"/>
        <v>4488</v>
      </c>
      <c r="Z41" s="109">
        <v>0</v>
      </c>
      <c r="AA41" s="109">
        <v>0</v>
      </c>
      <c r="AB41" s="109">
        <v>0</v>
      </c>
      <c r="AC41" s="109">
        <v>0</v>
      </c>
      <c r="AD41" s="109">
        <v>4268</v>
      </c>
      <c r="AE41" s="109">
        <v>2561</v>
      </c>
      <c r="AF41" s="112">
        <f t="shared" si="9"/>
        <v>4268</v>
      </c>
      <c r="AG41" s="112">
        <f t="shared" si="10"/>
        <v>2561</v>
      </c>
      <c r="AH41" s="109">
        <v>0</v>
      </c>
      <c r="AI41" s="109">
        <v>0</v>
      </c>
      <c r="AJ41" s="109">
        <v>0</v>
      </c>
      <c r="AK41" s="109">
        <v>0</v>
      </c>
      <c r="AL41" s="109">
        <v>15400</v>
      </c>
      <c r="AM41" s="109">
        <v>11347</v>
      </c>
      <c r="AN41" s="109">
        <v>25788</v>
      </c>
      <c r="AO41" s="109">
        <v>11165</v>
      </c>
      <c r="AP41" s="114">
        <f t="shared" si="5"/>
        <v>41188</v>
      </c>
      <c r="AQ41" s="114">
        <f t="shared" si="6"/>
        <v>22512</v>
      </c>
      <c r="AR41" s="109">
        <v>0</v>
      </c>
      <c r="AS41" s="109">
        <v>0</v>
      </c>
      <c r="AT41" s="109">
        <f t="shared" si="23"/>
        <v>181662</v>
      </c>
      <c r="AU41" s="109">
        <f t="shared" si="24"/>
        <v>83893</v>
      </c>
      <c r="AV41" s="118"/>
      <c r="AW41" s="119"/>
      <c r="AX41" s="119"/>
      <c r="AY41" s="119"/>
      <c r="AZ41" s="119"/>
      <c r="BA41" s="119"/>
    </row>
    <row r="42" spans="1:53" ht="13.5" thickBot="1">
      <c r="A42" s="103" t="s">
        <v>179</v>
      </c>
      <c r="B42" s="13" t="s">
        <v>38</v>
      </c>
      <c r="C42" s="13" t="s">
        <v>93</v>
      </c>
      <c r="D42" s="109">
        <v>188412</v>
      </c>
      <c r="E42" s="109">
        <v>188365</v>
      </c>
      <c r="F42" s="109">
        <v>0</v>
      </c>
      <c r="G42" s="109">
        <v>0</v>
      </c>
      <c r="H42" s="109">
        <v>1000</v>
      </c>
      <c r="I42" s="109">
        <v>0</v>
      </c>
      <c r="J42" s="109">
        <v>0</v>
      </c>
      <c r="K42" s="109">
        <v>0</v>
      </c>
      <c r="L42" s="114">
        <f t="shared" si="0"/>
        <v>1000</v>
      </c>
      <c r="M42" s="114">
        <f t="shared" si="1"/>
        <v>0</v>
      </c>
      <c r="N42" s="114">
        <v>27068</v>
      </c>
      <c r="O42" s="114">
        <v>19238</v>
      </c>
      <c r="P42" s="114">
        <v>910</v>
      </c>
      <c r="Q42" s="114">
        <v>685</v>
      </c>
      <c r="R42" s="109">
        <v>9448</v>
      </c>
      <c r="S42" s="109">
        <v>6801</v>
      </c>
      <c r="T42" s="109">
        <v>8823</v>
      </c>
      <c r="U42" s="109">
        <v>7650</v>
      </c>
      <c r="V42" s="109">
        <v>69176</v>
      </c>
      <c r="W42" s="109">
        <v>50494</v>
      </c>
      <c r="X42" s="114">
        <f t="shared" si="7"/>
        <v>77999</v>
      </c>
      <c r="Y42" s="114">
        <f t="shared" si="8"/>
        <v>58144</v>
      </c>
      <c r="Z42" s="109">
        <v>0</v>
      </c>
      <c r="AA42" s="109">
        <v>0</v>
      </c>
      <c r="AB42" s="109">
        <v>833</v>
      </c>
      <c r="AC42" s="109">
        <v>616</v>
      </c>
      <c r="AD42" s="109">
        <v>1985</v>
      </c>
      <c r="AE42" s="109">
        <v>1546</v>
      </c>
      <c r="AF42" s="112">
        <f t="shared" si="9"/>
        <v>2818</v>
      </c>
      <c r="AG42" s="112">
        <f t="shared" si="10"/>
        <v>2162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09">
        <v>11200</v>
      </c>
      <c r="AO42" s="109">
        <v>5200</v>
      </c>
      <c r="AP42" s="114">
        <f t="shared" si="5"/>
        <v>11200</v>
      </c>
      <c r="AQ42" s="114">
        <f t="shared" si="6"/>
        <v>5200</v>
      </c>
      <c r="AR42" s="109">
        <v>0</v>
      </c>
      <c r="AS42" s="109">
        <v>0</v>
      </c>
      <c r="AT42" s="109">
        <f t="shared" si="23"/>
        <v>318855</v>
      </c>
      <c r="AU42" s="109">
        <f t="shared" si="24"/>
        <v>280595</v>
      </c>
      <c r="AV42" s="118"/>
      <c r="AW42" s="119"/>
      <c r="AX42" s="119"/>
      <c r="AY42" s="119"/>
      <c r="AZ42" s="119"/>
      <c r="BA42" s="119"/>
    </row>
    <row r="43" spans="1:53" ht="13.5" thickBot="1">
      <c r="A43" s="103" t="s">
        <v>253</v>
      </c>
      <c r="B43" s="120">
        <v>10</v>
      </c>
      <c r="C43" s="120">
        <v>63</v>
      </c>
      <c r="D43" s="109"/>
      <c r="E43" s="109"/>
      <c r="F43" s="109"/>
      <c r="G43" s="109"/>
      <c r="H43" s="109"/>
      <c r="I43" s="109"/>
      <c r="J43" s="109"/>
      <c r="K43" s="109"/>
      <c r="L43" s="114"/>
      <c r="M43" s="114"/>
      <c r="N43" s="114"/>
      <c r="O43" s="114"/>
      <c r="P43" s="114"/>
      <c r="Q43" s="114"/>
      <c r="R43" s="109"/>
      <c r="S43" s="109"/>
      <c r="T43" s="109"/>
      <c r="U43" s="109"/>
      <c r="V43" s="109"/>
      <c r="W43" s="109"/>
      <c r="X43" s="114"/>
      <c r="Y43" s="114"/>
      <c r="Z43" s="109"/>
      <c r="AA43" s="109"/>
      <c r="AB43" s="109"/>
      <c r="AC43" s="109"/>
      <c r="AD43" s="109"/>
      <c r="AE43" s="109"/>
      <c r="AF43" s="112"/>
      <c r="AG43" s="112"/>
      <c r="AH43" s="109"/>
      <c r="AI43" s="109"/>
      <c r="AJ43" s="109"/>
      <c r="AK43" s="109"/>
      <c r="AL43" s="109"/>
      <c r="AM43" s="109"/>
      <c r="AN43" s="109"/>
      <c r="AO43" s="109"/>
      <c r="AP43" s="114"/>
      <c r="AQ43" s="114"/>
      <c r="AR43" s="109">
        <v>910165</v>
      </c>
      <c r="AS43" s="109">
        <v>909612</v>
      </c>
      <c r="AT43" s="109">
        <f t="shared" si="23"/>
        <v>910165</v>
      </c>
      <c r="AU43" s="109">
        <f t="shared" si="24"/>
        <v>909612</v>
      </c>
      <c r="AV43" s="118"/>
      <c r="AW43" s="119"/>
      <c r="AX43" s="119"/>
      <c r="AY43" s="119"/>
      <c r="AZ43" s="119"/>
      <c r="BA43" s="119"/>
    </row>
    <row r="44" spans="1:53" ht="13.5" thickBot="1">
      <c r="A44" s="103" t="s">
        <v>249</v>
      </c>
      <c r="B44" s="120">
        <v>10</v>
      </c>
      <c r="C44" s="120">
        <v>69</v>
      </c>
      <c r="D44" s="109"/>
      <c r="E44" s="109"/>
      <c r="F44" s="109"/>
      <c r="G44" s="109"/>
      <c r="H44" s="109"/>
      <c r="I44" s="109"/>
      <c r="J44" s="109"/>
      <c r="K44" s="109"/>
      <c r="L44" s="114"/>
      <c r="M44" s="114"/>
      <c r="N44" s="114">
        <v>27</v>
      </c>
      <c r="O44" s="114">
        <v>0</v>
      </c>
      <c r="P44" s="114">
        <v>0</v>
      </c>
      <c r="Q44" s="114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14">
        <f t="shared" si="7"/>
        <v>0</v>
      </c>
      <c r="Y44" s="114">
        <f t="shared" si="8"/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12">
        <f t="shared" si="9"/>
        <v>0</v>
      </c>
      <c r="AG44" s="112">
        <f t="shared" si="10"/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09">
        <v>0</v>
      </c>
      <c r="AO44" s="109">
        <v>0</v>
      </c>
      <c r="AP44" s="114">
        <f t="shared" si="5"/>
        <v>0</v>
      </c>
      <c r="AQ44" s="114">
        <f t="shared" si="6"/>
        <v>0</v>
      </c>
      <c r="AR44" s="109"/>
      <c r="AS44" s="109"/>
      <c r="AT44" s="109">
        <f t="shared" si="23"/>
        <v>27</v>
      </c>
      <c r="AU44" s="109">
        <f t="shared" si="24"/>
        <v>0</v>
      </c>
      <c r="AV44" s="118"/>
      <c r="AW44" s="119"/>
      <c r="AX44" s="119"/>
      <c r="AY44" s="119"/>
      <c r="AZ44" s="119"/>
      <c r="BA44" s="119"/>
    </row>
    <row r="45" spans="1:53" ht="26.25" thickBot="1">
      <c r="A45" s="103" t="s">
        <v>180</v>
      </c>
      <c r="B45" s="13" t="s">
        <v>38</v>
      </c>
      <c r="C45" s="13" t="s">
        <v>108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14">
        <f t="shared" si="0"/>
        <v>0</v>
      </c>
      <c r="M45" s="114">
        <f t="shared" si="1"/>
        <v>0</v>
      </c>
      <c r="N45" s="114">
        <v>0</v>
      </c>
      <c r="O45" s="114">
        <v>0</v>
      </c>
      <c r="P45" s="114">
        <v>0</v>
      </c>
      <c r="Q45" s="114">
        <v>0</v>
      </c>
      <c r="R45" s="109">
        <v>836</v>
      </c>
      <c r="S45" s="109">
        <v>729</v>
      </c>
      <c r="T45" s="109">
        <v>0</v>
      </c>
      <c r="U45" s="109">
        <v>0</v>
      </c>
      <c r="V45" s="109">
        <v>270</v>
      </c>
      <c r="W45" s="109">
        <v>258</v>
      </c>
      <c r="X45" s="114">
        <f t="shared" si="7"/>
        <v>270</v>
      </c>
      <c r="Y45" s="114">
        <f t="shared" si="8"/>
        <v>258</v>
      </c>
      <c r="Z45" s="109">
        <v>0</v>
      </c>
      <c r="AA45" s="109">
        <v>0</v>
      </c>
      <c r="AB45" s="109">
        <v>0</v>
      </c>
      <c r="AC45" s="109">
        <v>0</v>
      </c>
      <c r="AD45" s="109">
        <v>1210</v>
      </c>
      <c r="AE45" s="109">
        <v>1178</v>
      </c>
      <c r="AF45" s="112">
        <f t="shared" si="9"/>
        <v>1210</v>
      </c>
      <c r="AG45" s="112">
        <f t="shared" si="10"/>
        <v>1178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09">
        <v>2400</v>
      </c>
      <c r="AO45" s="109">
        <v>0</v>
      </c>
      <c r="AP45" s="114">
        <f t="shared" si="5"/>
        <v>2400</v>
      </c>
      <c r="AQ45" s="114">
        <f t="shared" si="6"/>
        <v>0</v>
      </c>
      <c r="AR45" s="109">
        <v>0</v>
      </c>
      <c r="AS45" s="109">
        <v>0</v>
      </c>
      <c r="AT45" s="109">
        <f t="shared" si="23"/>
        <v>4716</v>
      </c>
      <c r="AU45" s="109">
        <f t="shared" si="24"/>
        <v>2165</v>
      </c>
      <c r="AV45" s="118"/>
      <c r="AW45" s="119"/>
      <c r="AX45" s="119"/>
      <c r="AY45" s="119"/>
      <c r="AZ45" s="119"/>
      <c r="BA45" s="119"/>
    </row>
    <row r="46" spans="1:53" ht="13.5" thickBot="1">
      <c r="A46" s="103" t="s">
        <v>181</v>
      </c>
      <c r="B46" s="13" t="s">
        <v>38</v>
      </c>
      <c r="C46" s="13" t="s">
        <v>182</v>
      </c>
      <c r="D46" s="109">
        <v>7616</v>
      </c>
      <c r="E46" s="109">
        <v>7616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14">
        <f t="shared" si="0"/>
        <v>0</v>
      </c>
      <c r="M46" s="114">
        <f t="shared" si="1"/>
        <v>0</v>
      </c>
      <c r="N46" s="114">
        <v>27049</v>
      </c>
      <c r="O46" s="114">
        <v>23346</v>
      </c>
      <c r="P46" s="114">
        <v>0</v>
      </c>
      <c r="Q46" s="114">
        <v>0</v>
      </c>
      <c r="R46" s="109">
        <v>10</v>
      </c>
      <c r="S46" s="109">
        <v>2</v>
      </c>
      <c r="T46" s="109">
        <v>0</v>
      </c>
      <c r="U46" s="109">
        <v>0</v>
      </c>
      <c r="V46" s="109">
        <v>3150</v>
      </c>
      <c r="W46" s="109">
        <v>3145</v>
      </c>
      <c r="X46" s="114">
        <f t="shared" si="7"/>
        <v>3150</v>
      </c>
      <c r="Y46" s="114">
        <f t="shared" si="8"/>
        <v>3145</v>
      </c>
      <c r="Z46" s="109">
        <v>6271</v>
      </c>
      <c r="AA46" s="109">
        <v>6271</v>
      </c>
      <c r="AB46" s="109">
        <v>225</v>
      </c>
      <c r="AC46" s="109">
        <v>85</v>
      </c>
      <c r="AD46" s="109">
        <v>4329</v>
      </c>
      <c r="AE46" s="109">
        <v>4328</v>
      </c>
      <c r="AF46" s="112">
        <f t="shared" si="9"/>
        <v>10825</v>
      </c>
      <c r="AG46" s="112">
        <f t="shared" si="10"/>
        <v>10684</v>
      </c>
      <c r="AH46" s="109">
        <v>0</v>
      </c>
      <c r="AI46" s="109">
        <v>0</v>
      </c>
      <c r="AJ46" s="109">
        <v>0</v>
      </c>
      <c r="AK46" s="109">
        <v>0</v>
      </c>
      <c r="AL46" s="109">
        <v>100</v>
      </c>
      <c r="AM46" s="109">
        <v>15</v>
      </c>
      <c r="AN46" s="109">
        <v>2098140</v>
      </c>
      <c r="AO46" s="109">
        <v>2091491</v>
      </c>
      <c r="AP46" s="114">
        <f t="shared" si="5"/>
        <v>2098240</v>
      </c>
      <c r="AQ46" s="114">
        <f t="shared" si="6"/>
        <v>2091506</v>
      </c>
      <c r="AR46" s="109">
        <v>0</v>
      </c>
      <c r="AS46" s="109">
        <v>0</v>
      </c>
      <c r="AT46" s="109">
        <f t="shared" si="23"/>
        <v>2146890</v>
      </c>
      <c r="AU46" s="109">
        <f t="shared" si="24"/>
        <v>2136299</v>
      </c>
      <c r="AV46" s="118"/>
      <c r="AW46" s="119"/>
      <c r="AX46" s="119"/>
      <c r="AY46" s="119"/>
      <c r="AZ46" s="119"/>
      <c r="BA46" s="119"/>
    </row>
    <row r="47" spans="1:53" ht="13.5" thickBot="1">
      <c r="A47" s="103" t="s">
        <v>183</v>
      </c>
      <c r="B47" s="13" t="s">
        <v>38</v>
      </c>
      <c r="C47" s="13" t="s">
        <v>184</v>
      </c>
      <c r="D47" s="109">
        <v>95969</v>
      </c>
      <c r="E47" s="109">
        <v>80329</v>
      </c>
      <c r="F47" s="109">
        <v>2800</v>
      </c>
      <c r="G47" s="109">
        <v>2436</v>
      </c>
      <c r="H47" s="109">
        <v>0</v>
      </c>
      <c r="I47" s="109">
        <v>0</v>
      </c>
      <c r="J47" s="109">
        <v>265442</v>
      </c>
      <c r="K47" s="109">
        <v>1125</v>
      </c>
      <c r="L47" s="114">
        <f t="shared" si="0"/>
        <v>268242</v>
      </c>
      <c r="M47" s="114">
        <f t="shared" si="1"/>
        <v>3561</v>
      </c>
      <c r="N47" s="114">
        <v>379869</v>
      </c>
      <c r="O47" s="114">
        <v>50542</v>
      </c>
      <c r="P47" s="114">
        <v>3845</v>
      </c>
      <c r="Q47" s="114">
        <v>3387</v>
      </c>
      <c r="R47" s="109">
        <v>40717</v>
      </c>
      <c r="S47" s="109">
        <v>37781</v>
      </c>
      <c r="T47" s="109">
        <v>64128</v>
      </c>
      <c r="U47" s="109">
        <v>-2000</v>
      </c>
      <c r="V47" s="109">
        <v>166000</v>
      </c>
      <c r="W47" s="109">
        <v>1000</v>
      </c>
      <c r="X47" s="114">
        <f t="shared" si="7"/>
        <v>230128</v>
      </c>
      <c r="Y47" s="114">
        <f t="shared" si="8"/>
        <v>-1000</v>
      </c>
      <c r="Z47" s="109">
        <v>0</v>
      </c>
      <c r="AA47" s="109">
        <v>0</v>
      </c>
      <c r="AB47" s="109">
        <v>12095</v>
      </c>
      <c r="AC47" s="109">
        <v>6303</v>
      </c>
      <c r="AD47" s="109">
        <v>60808</v>
      </c>
      <c r="AE47" s="109">
        <v>25255</v>
      </c>
      <c r="AF47" s="112">
        <f t="shared" si="9"/>
        <v>72903</v>
      </c>
      <c r="AG47" s="112">
        <f t="shared" si="10"/>
        <v>31558</v>
      </c>
      <c r="AH47" s="109">
        <v>0</v>
      </c>
      <c r="AI47" s="109">
        <v>0</v>
      </c>
      <c r="AJ47" s="109">
        <v>0</v>
      </c>
      <c r="AK47" s="109">
        <v>0</v>
      </c>
      <c r="AL47" s="109">
        <v>189867</v>
      </c>
      <c r="AM47" s="109">
        <v>8260</v>
      </c>
      <c r="AN47" s="109">
        <v>-762212</v>
      </c>
      <c r="AO47" s="109">
        <v>-967219</v>
      </c>
      <c r="AP47" s="114">
        <f t="shared" si="5"/>
        <v>-572345</v>
      </c>
      <c r="AQ47" s="114">
        <f t="shared" si="6"/>
        <v>-958959</v>
      </c>
      <c r="AR47" s="109">
        <v>0</v>
      </c>
      <c r="AS47" s="109">
        <v>0</v>
      </c>
      <c r="AT47" s="109">
        <f t="shared" si="23"/>
        <v>519328</v>
      </c>
      <c r="AU47" s="109">
        <f t="shared" si="24"/>
        <v>-752801</v>
      </c>
      <c r="AV47" s="118"/>
      <c r="AW47" s="119"/>
      <c r="AX47" s="119"/>
      <c r="AY47" s="119"/>
      <c r="AZ47" s="119"/>
      <c r="BA47" s="119"/>
    </row>
    <row r="48" spans="1:53" s="131" customFormat="1" ht="13.5" thickBot="1">
      <c r="A48" s="110" t="s">
        <v>187</v>
      </c>
      <c r="B48" s="111" t="s">
        <v>61</v>
      </c>
      <c r="C48" s="111" t="s">
        <v>3</v>
      </c>
      <c r="D48" s="112"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5">
        <f t="shared" si="0"/>
        <v>0</v>
      </c>
      <c r="M48" s="115">
        <f t="shared" si="1"/>
        <v>0</v>
      </c>
      <c r="N48" s="115">
        <v>739706</v>
      </c>
      <c r="O48" s="115">
        <v>419083</v>
      </c>
      <c r="P48" s="115">
        <v>0</v>
      </c>
      <c r="Q48" s="115">
        <v>0</v>
      </c>
      <c r="R48" s="112">
        <v>83050</v>
      </c>
      <c r="S48" s="112">
        <v>82890</v>
      </c>
      <c r="T48" s="112">
        <v>0</v>
      </c>
      <c r="U48" s="112">
        <v>0</v>
      </c>
      <c r="V48" s="112"/>
      <c r="W48" s="112"/>
      <c r="X48" s="114">
        <f t="shared" si="7"/>
        <v>0</v>
      </c>
      <c r="Y48" s="114">
        <f t="shared" si="8"/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f t="shared" si="9"/>
        <v>0</v>
      </c>
      <c r="AG48" s="112">
        <f t="shared" si="10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5">
        <f t="shared" si="5"/>
        <v>0</v>
      </c>
      <c r="AQ48" s="115">
        <f t="shared" si="6"/>
        <v>0</v>
      </c>
      <c r="AR48" s="112">
        <v>0</v>
      </c>
      <c r="AS48" s="112">
        <v>0</v>
      </c>
      <c r="AT48" s="112">
        <f>D48+L48+N48+P48+R48+X48+AF48+AP48+AR48</f>
        <v>822756</v>
      </c>
      <c r="AU48" s="112">
        <f>E48+M48+O48+Q48+S48+Y48+AG48+AQ48+AS48</f>
        <v>501973</v>
      </c>
      <c r="AV48" s="135"/>
      <c r="AW48" s="136"/>
      <c r="AX48" s="136"/>
      <c r="AY48" s="136"/>
      <c r="AZ48" s="136"/>
      <c r="BA48" s="136"/>
    </row>
    <row r="49" spans="1:53" s="131" customFormat="1" ht="13.5" thickBot="1">
      <c r="A49" s="110" t="s">
        <v>188</v>
      </c>
      <c r="B49" s="111" t="s">
        <v>189</v>
      </c>
      <c r="C49" s="111" t="s">
        <v>3</v>
      </c>
      <c r="D49" s="112">
        <f>SUM(D50:D51)</f>
        <v>15000</v>
      </c>
      <c r="E49" s="112">
        <f>SUM(E50:E51)</f>
        <v>15000</v>
      </c>
      <c r="F49" s="112">
        <f aca="true" t="shared" si="25" ref="F49:K49">SUM(F50:F51)</f>
        <v>0</v>
      </c>
      <c r="G49" s="112">
        <f t="shared" si="25"/>
        <v>0</v>
      </c>
      <c r="H49" s="112">
        <f t="shared" si="25"/>
        <v>0</v>
      </c>
      <c r="I49" s="112">
        <f t="shared" si="25"/>
        <v>0</v>
      </c>
      <c r="J49" s="112">
        <f t="shared" si="25"/>
        <v>0</v>
      </c>
      <c r="K49" s="112">
        <f t="shared" si="25"/>
        <v>0</v>
      </c>
      <c r="L49" s="115">
        <f t="shared" si="0"/>
        <v>0</v>
      </c>
      <c r="M49" s="115">
        <f t="shared" si="1"/>
        <v>0</v>
      </c>
      <c r="N49" s="115">
        <v>0</v>
      </c>
      <c r="O49" s="115">
        <v>0</v>
      </c>
      <c r="P49" s="115">
        <f aca="true" t="shared" si="26" ref="P49:W49">SUM(P50:P51)</f>
        <v>512600</v>
      </c>
      <c r="Q49" s="115">
        <f t="shared" si="26"/>
        <v>512401</v>
      </c>
      <c r="R49" s="115">
        <f t="shared" si="26"/>
        <v>3378628</v>
      </c>
      <c r="S49" s="115">
        <f t="shared" si="26"/>
        <v>3363895</v>
      </c>
      <c r="T49" s="115">
        <f t="shared" si="26"/>
        <v>0</v>
      </c>
      <c r="U49" s="115">
        <f t="shared" si="26"/>
        <v>0</v>
      </c>
      <c r="V49" s="115">
        <f t="shared" si="26"/>
        <v>0</v>
      </c>
      <c r="W49" s="115">
        <f t="shared" si="26"/>
        <v>0</v>
      </c>
      <c r="X49" s="114">
        <f t="shared" si="7"/>
        <v>0</v>
      </c>
      <c r="Y49" s="114">
        <f t="shared" si="8"/>
        <v>0</v>
      </c>
      <c r="Z49" s="115">
        <f aca="true" t="shared" si="27" ref="Z49:AE49">SUM(Z50:Z51)</f>
        <v>0</v>
      </c>
      <c r="AA49" s="115">
        <f t="shared" si="27"/>
        <v>0</v>
      </c>
      <c r="AB49" s="115">
        <f t="shared" si="27"/>
        <v>70000</v>
      </c>
      <c r="AC49" s="115">
        <f t="shared" si="27"/>
        <v>70000</v>
      </c>
      <c r="AD49" s="115">
        <f t="shared" si="27"/>
        <v>0</v>
      </c>
      <c r="AE49" s="115">
        <f t="shared" si="27"/>
        <v>0</v>
      </c>
      <c r="AF49" s="112">
        <f t="shared" si="9"/>
        <v>70000</v>
      </c>
      <c r="AG49" s="112">
        <f t="shared" si="10"/>
        <v>70000</v>
      </c>
      <c r="AH49" s="115">
        <f aca="true" t="shared" si="28" ref="AH49:AO49">SUM(AH50:AH51)</f>
        <v>0</v>
      </c>
      <c r="AI49" s="115">
        <f t="shared" si="28"/>
        <v>0</v>
      </c>
      <c r="AJ49" s="115">
        <f t="shared" si="28"/>
        <v>0</v>
      </c>
      <c r="AK49" s="115">
        <f t="shared" si="28"/>
        <v>0</v>
      </c>
      <c r="AL49" s="115">
        <f t="shared" si="28"/>
        <v>0</v>
      </c>
      <c r="AM49" s="115">
        <f t="shared" si="28"/>
        <v>0</v>
      </c>
      <c r="AN49" s="115">
        <f t="shared" si="28"/>
        <v>0</v>
      </c>
      <c r="AO49" s="115">
        <f t="shared" si="28"/>
        <v>0</v>
      </c>
      <c r="AP49" s="115">
        <f t="shared" si="5"/>
        <v>0</v>
      </c>
      <c r="AQ49" s="115">
        <f t="shared" si="6"/>
        <v>0</v>
      </c>
      <c r="AR49" s="112">
        <f>SUM(AR50:AR51)</f>
        <v>0</v>
      </c>
      <c r="AS49" s="112">
        <f>SUM(AS50:AS51)</f>
        <v>0</v>
      </c>
      <c r="AT49" s="112">
        <f>SUM(AT50:AT51)</f>
        <v>3976228</v>
      </c>
      <c r="AU49" s="112">
        <f>SUM(AU50:AU51)</f>
        <v>3961296</v>
      </c>
      <c r="AV49" s="135"/>
      <c r="AW49" s="136"/>
      <c r="AX49" s="136"/>
      <c r="AY49" s="136"/>
      <c r="AZ49" s="136"/>
      <c r="BA49" s="136"/>
    </row>
    <row r="50" spans="1:53" ht="13.5" thickBot="1">
      <c r="A50" s="103" t="s">
        <v>190</v>
      </c>
      <c r="B50" s="13" t="s">
        <v>189</v>
      </c>
      <c r="C50" s="13" t="s">
        <v>170</v>
      </c>
      <c r="D50" s="109">
        <v>15000</v>
      </c>
      <c r="E50" s="109">
        <v>15000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14">
        <f t="shared" si="0"/>
        <v>0</v>
      </c>
      <c r="M50" s="114">
        <f t="shared" si="1"/>
        <v>0</v>
      </c>
      <c r="N50" s="114">
        <v>0</v>
      </c>
      <c r="O50" s="114">
        <v>0</v>
      </c>
      <c r="P50" s="114">
        <v>512600</v>
      </c>
      <c r="Q50" s="114">
        <v>512401</v>
      </c>
      <c r="R50" s="109">
        <v>270000</v>
      </c>
      <c r="S50" s="109">
        <v>255267</v>
      </c>
      <c r="T50" s="109">
        <v>0</v>
      </c>
      <c r="U50" s="109">
        <v>0</v>
      </c>
      <c r="V50" s="109"/>
      <c r="W50" s="109"/>
      <c r="X50" s="114">
        <f t="shared" si="7"/>
        <v>0</v>
      </c>
      <c r="Y50" s="114">
        <f t="shared" si="8"/>
        <v>0</v>
      </c>
      <c r="Z50" s="109">
        <v>0</v>
      </c>
      <c r="AA50" s="109">
        <v>0</v>
      </c>
      <c r="AB50" s="109">
        <v>70000</v>
      </c>
      <c r="AC50" s="109">
        <v>70000</v>
      </c>
      <c r="AD50" s="109">
        <v>0</v>
      </c>
      <c r="AE50" s="109">
        <v>0</v>
      </c>
      <c r="AF50" s="112">
        <f t="shared" si="9"/>
        <v>70000</v>
      </c>
      <c r="AG50" s="112">
        <f t="shared" si="10"/>
        <v>70000</v>
      </c>
      <c r="AH50" s="109">
        <v>0</v>
      </c>
      <c r="AI50" s="109">
        <v>0</v>
      </c>
      <c r="AJ50" s="109">
        <v>0</v>
      </c>
      <c r="AK50" s="109">
        <v>0</v>
      </c>
      <c r="AL50" s="109">
        <v>0</v>
      </c>
      <c r="AM50" s="109">
        <v>0</v>
      </c>
      <c r="AN50" s="109">
        <v>0</v>
      </c>
      <c r="AO50" s="109">
        <v>0</v>
      </c>
      <c r="AP50" s="114">
        <f t="shared" si="5"/>
        <v>0</v>
      </c>
      <c r="AQ50" s="114">
        <f t="shared" si="6"/>
        <v>0</v>
      </c>
      <c r="AR50" s="109">
        <v>0</v>
      </c>
      <c r="AS50" s="109">
        <v>0</v>
      </c>
      <c r="AT50" s="109">
        <f>D50+L50+N50+P50+R50+X50+AF50+AP50+AR50</f>
        <v>867600</v>
      </c>
      <c r="AU50" s="109">
        <f>E50+M50+O50+Q50+S50+Y50+AG50+AQ50+AS50</f>
        <v>852668</v>
      </c>
      <c r="AV50" s="118"/>
      <c r="AW50" s="119"/>
      <c r="AX50" s="119"/>
      <c r="AY50" s="119"/>
      <c r="AZ50" s="119"/>
      <c r="BA50" s="119"/>
    </row>
    <row r="51" spans="1:53" ht="13.5" thickBot="1">
      <c r="A51" s="103" t="s">
        <v>191</v>
      </c>
      <c r="B51" s="13" t="s">
        <v>189</v>
      </c>
      <c r="C51" s="13" t="s">
        <v>26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14">
        <f t="shared" si="0"/>
        <v>0</v>
      </c>
      <c r="M51" s="114">
        <f t="shared" si="1"/>
        <v>0</v>
      </c>
      <c r="N51" s="114">
        <v>0</v>
      </c>
      <c r="O51" s="114">
        <v>0</v>
      </c>
      <c r="P51" s="114">
        <v>0</v>
      </c>
      <c r="Q51" s="114">
        <v>0</v>
      </c>
      <c r="R51" s="109">
        <v>3108628</v>
      </c>
      <c r="S51" s="109">
        <v>3108628</v>
      </c>
      <c r="T51" s="109">
        <v>0</v>
      </c>
      <c r="U51" s="109">
        <v>0</v>
      </c>
      <c r="V51" s="109"/>
      <c r="W51" s="109"/>
      <c r="X51" s="114">
        <f t="shared" si="7"/>
        <v>0</v>
      </c>
      <c r="Y51" s="114">
        <f t="shared" si="8"/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12">
        <f t="shared" si="9"/>
        <v>0</v>
      </c>
      <c r="AG51" s="112">
        <f t="shared" si="10"/>
        <v>0</v>
      </c>
      <c r="AH51" s="109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14">
        <f t="shared" si="5"/>
        <v>0</v>
      </c>
      <c r="AQ51" s="114">
        <f t="shared" si="6"/>
        <v>0</v>
      </c>
      <c r="AR51" s="109">
        <v>0</v>
      </c>
      <c r="AS51" s="109">
        <v>0</v>
      </c>
      <c r="AT51" s="109">
        <f>D51+L51+N51+P51+R51+X51+AF51+AP51+AR51</f>
        <v>3108628</v>
      </c>
      <c r="AU51" s="109">
        <f>E51+M51+O51+Q51+S51+Y51+AG51+AQ51+AS51</f>
        <v>3108628</v>
      </c>
      <c r="AV51" s="118"/>
      <c r="AW51" s="119"/>
      <c r="AX51" s="119"/>
      <c r="AY51" s="119"/>
      <c r="AZ51" s="119"/>
      <c r="BA51" s="119"/>
    </row>
    <row r="52" spans="1:53" s="131" customFormat="1" ht="13.5" thickBot="1">
      <c r="A52" s="110" t="s">
        <v>192</v>
      </c>
      <c r="B52" s="111" t="s">
        <v>17</v>
      </c>
      <c r="C52" s="111" t="s">
        <v>17</v>
      </c>
      <c r="D52" s="112">
        <f aca="true" t="shared" si="29" ref="D52:K52">D14+D19+D25+D30+D61+D48+D49</f>
        <v>14724936</v>
      </c>
      <c r="E52" s="112">
        <f t="shared" si="29"/>
        <v>13652249</v>
      </c>
      <c r="F52" s="112">
        <f t="shared" si="29"/>
        <v>418959</v>
      </c>
      <c r="G52" s="112">
        <f t="shared" si="29"/>
        <v>329494</v>
      </c>
      <c r="H52" s="112">
        <f t="shared" si="29"/>
        <v>1873595</v>
      </c>
      <c r="I52" s="112">
        <f t="shared" si="29"/>
        <v>1725487</v>
      </c>
      <c r="J52" s="112">
        <f t="shared" si="29"/>
        <v>4499433</v>
      </c>
      <c r="K52" s="112">
        <f t="shared" si="29"/>
        <v>3094382</v>
      </c>
      <c r="L52" s="115">
        <f t="shared" si="0"/>
        <v>6791987</v>
      </c>
      <c r="M52" s="115">
        <f t="shared" si="1"/>
        <v>5149363</v>
      </c>
      <c r="N52" s="112">
        <f aca="true" t="shared" si="30" ref="N52:W52">N14+N19+N25+N30+N61+N48+N49</f>
        <v>77835407</v>
      </c>
      <c r="O52" s="112">
        <f t="shared" si="30"/>
        <v>72692278</v>
      </c>
      <c r="P52" s="112">
        <f t="shared" si="30"/>
        <v>9364819</v>
      </c>
      <c r="Q52" s="112">
        <f t="shared" si="30"/>
        <v>8764069</v>
      </c>
      <c r="R52" s="112">
        <f t="shared" si="30"/>
        <v>11230785</v>
      </c>
      <c r="S52" s="112">
        <f t="shared" si="30"/>
        <v>10696329</v>
      </c>
      <c r="T52" s="112">
        <f t="shared" si="30"/>
        <v>6018203</v>
      </c>
      <c r="U52" s="112">
        <f t="shared" si="30"/>
        <v>4970600</v>
      </c>
      <c r="V52" s="112">
        <f t="shared" si="30"/>
        <v>30269207</v>
      </c>
      <c r="W52" s="112">
        <f t="shared" si="30"/>
        <v>27293372</v>
      </c>
      <c r="X52" s="115">
        <f t="shared" si="7"/>
        <v>36287410</v>
      </c>
      <c r="Y52" s="115">
        <f t="shared" si="8"/>
        <v>32263972</v>
      </c>
      <c r="Z52" s="112">
        <f aca="true" t="shared" si="31" ref="Z52:AE52">Z14+Z19+Z25+Z30+Z61+Z48+Z49</f>
        <v>67500</v>
      </c>
      <c r="AA52" s="112">
        <f t="shared" si="31"/>
        <v>60834</v>
      </c>
      <c r="AB52" s="112">
        <f t="shared" si="31"/>
        <v>1262576</v>
      </c>
      <c r="AC52" s="112">
        <f t="shared" si="31"/>
        <v>901094</v>
      </c>
      <c r="AD52" s="112">
        <f t="shared" si="31"/>
        <v>5919826</v>
      </c>
      <c r="AE52" s="112">
        <f t="shared" si="31"/>
        <v>5502743</v>
      </c>
      <c r="AF52" s="112">
        <f t="shared" si="9"/>
        <v>7249902</v>
      </c>
      <c r="AG52" s="112">
        <f t="shared" si="10"/>
        <v>6464671</v>
      </c>
      <c r="AH52" s="112">
        <f aca="true" t="shared" si="32" ref="AH52:AO52">AH14+AH19+AH25+AH30+AH61+AH48+AH49</f>
        <v>0</v>
      </c>
      <c r="AI52" s="112">
        <f t="shared" si="32"/>
        <v>0</v>
      </c>
      <c r="AJ52" s="112">
        <f t="shared" si="32"/>
        <v>550820</v>
      </c>
      <c r="AK52" s="112">
        <f t="shared" si="32"/>
        <v>503788</v>
      </c>
      <c r="AL52" s="112">
        <f t="shared" si="32"/>
        <v>549840</v>
      </c>
      <c r="AM52" s="112">
        <f>AM14+AM19+AM25+AM30+AM48+AM49</f>
        <v>231035</v>
      </c>
      <c r="AN52" s="112">
        <f>AN14+AN19+AN25+AN30+AN48+AN49</f>
        <v>9343481</v>
      </c>
      <c r="AO52" s="112">
        <f>AO14+AO19+AO25+AO30+AO48+AO49</f>
        <v>8193395</v>
      </c>
      <c r="AP52" s="115">
        <f t="shared" si="5"/>
        <v>10444141</v>
      </c>
      <c r="AQ52" s="115">
        <f t="shared" si="6"/>
        <v>8928218</v>
      </c>
      <c r="AR52" s="112">
        <f>AR14+AR19+AR25+AR30+AR48+AR49</f>
        <v>910165</v>
      </c>
      <c r="AS52" s="112">
        <f>AS14+AS19+AS25+AS30+AS48+AS49</f>
        <v>909612</v>
      </c>
      <c r="AT52" s="112">
        <f>AT14+AT19+AT25+AT30+AT48+AT49</f>
        <v>174839552</v>
      </c>
      <c r="AU52" s="112">
        <f>AU14+AU19+AU25+AU30+AU48+AU49</f>
        <v>159520761</v>
      </c>
      <c r="AV52" s="135"/>
      <c r="AW52" s="136"/>
      <c r="AX52" s="136"/>
      <c r="AY52" s="136"/>
      <c r="AZ52" s="136"/>
      <c r="BA52" s="136"/>
    </row>
    <row r="53" spans="1:53" s="131" customFormat="1" ht="13.5" thickBot="1">
      <c r="A53" s="110" t="s">
        <v>193</v>
      </c>
      <c r="B53" s="111" t="s">
        <v>194</v>
      </c>
      <c r="C53" s="111" t="s">
        <v>3</v>
      </c>
      <c r="D53" s="112">
        <f>SUM(D54)</f>
        <v>0</v>
      </c>
      <c r="E53" s="112">
        <f>SUM(E54)</f>
        <v>0</v>
      </c>
      <c r="F53" s="112">
        <f aca="true" t="shared" si="33" ref="F53:K53">SUM(F54)</f>
        <v>0</v>
      </c>
      <c r="G53" s="112">
        <f t="shared" si="33"/>
        <v>0</v>
      </c>
      <c r="H53" s="112">
        <f t="shared" si="33"/>
        <v>0</v>
      </c>
      <c r="I53" s="112">
        <f t="shared" si="33"/>
        <v>0</v>
      </c>
      <c r="J53" s="112">
        <f t="shared" si="33"/>
        <v>0</v>
      </c>
      <c r="K53" s="112">
        <f t="shared" si="33"/>
        <v>0</v>
      </c>
      <c r="L53" s="114">
        <f t="shared" si="0"/>
        <v>0</v>
      </c>
      <c r="M53" s="114">
        <f t="shared" si="1"/>
        <v>0</v>
      </c>
      <c r="N53" s="112">
        <f>SUM(N54)</f>
        <v>0</v>
      </c>
      <c r="O53" s="112">
        <f>SUM(O54)</f>
        <v>0</v>
      </c>
      <c r="P53" s="112">
        <f aca="true" t="shared" si="34" ref="P53:AC53">SUM(P54:P55)</f>
        <v>30000</v>
      </c>
      <c r="Q53" s="112">
        <f t="shared" si="34"/>
        <v>30000</v>
      </c>
      <c r="R53" s="112">
        <f t="shared" si="34"/>
        <v>0</v>
      </c>
      <c r="S53" s="112">
        <f t="shared" si="34"/>
        <v>0</v>
      </c>
      <c r="T53" s="112">
        <f t="shared" si="34"/>
        <v>0</v>
      </c>
      <c r="U53" s="112">
        <f t="shared" si="34"/>
        <v>0</v>
      </c>
      <c r="V53" s="112">
        <f t="shared" si="34"/>
        <v>0</v>
      </c>
      <c r="W53" s="112">
        <f t="shared" si="34"/>
        <v>0</v>
      </c>
      <c r="X53" s="112">
        <f t="shared" si="34"/>
        <v>0</v>
      </c>
      <c r="Y53" s="112">
        <f t="shared" si="34"/>
        <v>0</v>
      </c>
      <c r="Z53" s="112">
        <f t="shared" si="34"/>
        <v>0</v>
      </c>
      <c r="AA53" s="112">
        <f t="shared" si="34"/>
        <v>0</v>
      </c>
      <c r="AB53" s="112">
        <f t="shared" si="34"/>
        <v>90000</v>
      </c>
      <c r="AC53" s="112">
        <f t="shared" si="34"/>
        <v>90000</v>
      </c>
      <c r="AD53" s="112">
        <v>0</v>
      </c>
      <c r="AE53" s="112">
        <v>0</v>
      </c>
      <c r="AF53" s="112">
        <f t="shared" si="9"/>
        <v>90000</v>
      </c>
      <c r="AG53" s="112">
        <f t="shared" si="10"/>
        <v>90000</v>
      </c>
      <c r="AH53" s="112">
        <f aca="true" t="shared" si="35" ref="AH53:AO53">SUM(AH54:AH55)</f>
        <v>0</v>
      </c>
      <c r="AI53" s="112">
        <f t="shared" si="35"/>
        <v>0</v>
      </c>
      <c r="AJ53" s="112">
        <f t="shared" si="35"/>
        <v>9441358</v>
      </c>
      <c r="AK53" s="112">
        <f t="shared" si="35"/>
        <v>9365704</v>
      </c>
      <c r="AL53" s="112">
        <f t="shared" si="35"/>
        <v>0</v>
      </c>
      <c r="AM53" s="112">
        <f t="shared" si="35"/>
        <v>0</v>
      </c>
      <c r="AN53" s="112">
        <f t="shared" si="35"/>
        <v>0</v>
      </c>
      <c r="AO53" s="112">
        <f t="shared" si="35"/>
        <v>0</v>
      </c>
      <c r="AP53" s="114">
        <f t="shared" si="5"/>
        <v>9441358</v>
      </c>
      <c r="AQ53" s="114">
        <f t="shared" si="6"/>
        <v>9365704</v>
      </c>
      <c r="AR53" s="112">
        <f>SUM(AR54:AR55)</f>
        <v>0</v>
      </c>
      <c r="AS53" s="112">
        <f>SUM(AS54:AS55)</f>
        <v>0</v>
      </c>
      <c r="AT53" s="112">
        <f>SUM(AT54:AT55)</f>
        <v>9561358</v>
      </c>
      <c r="AU53" s="112">
        <f>SUM(AU54:AU55)</f>
        <v>9485704</v>
      </c>
      <c r="AV53" s="135"/>
      <c r="AW53" s="136"/>
      <c r="AX53" s="136"/>
      <c r="AY53" s="136"/>
      <c r="AZ53" s="136"/>
      <c r="BA53" s="136"/>
    </row>
    <row r="54" spans="1:53" ht="13.5" thickBot="1">
      <c r="A54" s="103" t="s">
        <v>195</v>
      </c>
      <c r="B54" s="13" t="s">
        <v>194</v>
      </c>
      <c r="C54" s="13" t="s">
        <v>2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14">
        <f t="shared" si="0"/>
        <v>0</v>
      </c>
      <c r="M54" s="114">
        <f t="shared" si="1"/>
        <v>0</v>
      </c>
      <c r="N54" s="114"/>
      <c r="O54" s="114"/>
      <c r="P54" s="114"/>
      <c r="Q54" s="114"/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14">
        <f t="shared" si="7"/>
        <v>0</v>
      </c>
      <c r="Y54" s="114">
        <f t="shared" si="8"/>
        <v>0</v>
      </c>
      <c r="Z54" s="109">
        <v>0</v>
      </c>
      <c r="AA54" s="109">
        <v>0</v>
      </c>
      <c r="AB54" s="109">
        <v>90000</v>
      </c>
      <c r="AC54" s="109">
        <v>90000</v>
      </c>
      <c r="AD54" s="109">
        <v>0</v>
      </c>
      <c r="AE54" s="109">
        <v>0</v>
      </c>
      <c r="AF54" s="112">
        <f t="shared" si="9"/>
        <v>90000</v>
      </c>
      <c r="AG54" s="112">
        <f t="shared" si="10"/>
        <v>90000</v>
      </c>
      <c r="AH54" s="109">
        <v>0</v>
      </c>
      <c r="AI54" s="109">
        <v>0</v>
      </c>
      <c r="AJ54" s="109">
        <v>9441358</v>
      </c>
      <c r="AK54" s="109">
        <v>9365704</v>
      </c>
      <c r="AL54" s="109">
        <v>0</v>
      </c>
      <c r="AM54" s="109">
        <v>0</v>
      </c>
      <c r="AN54" s="109">
        <v>0</v>
      </c>
      <c r="AO54" s="109">
        <v>0</v>
      </c>
      <c r="AP54" s="114">
        <f t="shared" si="5"/>
        <v>9441358</v>
      </c>
      <c r="AQ54" s="114">
        <f t="shared" si="6"/>
        <v>9365704</v>
      </c>
      <c r="AR54" s="109">
        <v>0</v>
      </c>
      <c r="AS54" s="109">
        <v>0</v>
      </c>
      <c r="AT54" s="109">
        <f aca="true" t="shared" si="36" ref="AT54:AU57">D54+L54+N54+P54+R54+X54+AF54+AP54+AR54</f>
        <v>9531358</v>
      </c>
      <c r="AU54" s="109">
        <f t="shared" si="36"/>
        <v>9455704</v>
      </c>
      <c r="AV54" s="118"/>
      <c r="AW54" s="119"/>
      <c r="AX54" s="119"/>
      <c r="AY54" s="119"/>
      <c r="AZ54" s="119"/>
      <c r="BA54" s="119"/>
    </row>
    <row r="55" spans="1:53" ht="13.5" thickBot="1">
      <c r="A55" s="103" t="s">
        <v>250</v>
      </c>
      <c r="B55" s="120">
        <v>43</v>
      </c>
      <c r="C55" s="113" t="s">
        <v>31</v>
      </c>
      <c r="D55" s="109"/>
      <c r="E55" s="109"/>
      <c r="F55" s="109"/>
      <c r="G55" s="109"/>
      <c r="H55" s="109"/>
      <c r="I55" s="109"/>
      <c r="J55" s="109"/>
      <c r="K55" s="109"/>
      <c r="L55" s="114"/>
      <c r="M55" s="114"/>
      <c r="N55" s="114"/>
      <c r="O55" s="114"/>
      <c r="P55" s="114">
        <v>30000</v>
      </c>
      <c r="Q55" s="114">
        <v>30000</v>
      </c>
      <c r="R55" s="109"/>
      <c r="S55" s="109"/>
      <c r="T55" s="109">
        <v>0</v>
      </c>
      <c r="U55" s="109">
        <v>0</v>
      </c>
      <c r="V55" s="109">
        <v>0</v>
      </c>
      <c r="W55" s="109">
        <v>0</v>
      </c>
      <c r="X55" s="114">
        <f t="shared" si="7"/>
        <v>0</v>
      </c>
      <c r="Y55" s="114">
        <f t="shared" si="8"/>
        <v>0</v>
      </c>
      <c r="Z55" s="109"/>
      <c r="AA55" s="109"/>
      <c r="AB55" s="109"/>
      <c r="AC55" s="109"/>
      <c r="AD55" s="109"/>
      <c r="AE55" s="109"/>
      <c r="AF55" s="112">
        <f t="shared" si="9"/>
        <v>0</v>
      </c>
      <c r="AG55" s="112">
        <f t="shared" si="10"/>
        <v>0</v>
      </c>
      <c r="AH55" s="109"/>
      <c r="AI55" s="109"/>
      <c r="AJ55" s="109"/>
      <c r="AK55" s="109"/>
      <c r="AL55" s="109"/>
      <c r="AM55" s="109"/>
      <c r="AN55" s="109"/>
      <c r="AO55" s="109"/>
      <c r="AP55" s="114">
        <f t="shared" si="5"/>
        <v>0</v>
      </c>
      <c r="AQ55" s="114">
        <f t="shared" si="6"/>
        <v>0</v>
      </c>
      <c r="AR55" s="109"/>
      <c r="AS55" s="109"/>
      <c r="AT55" s="109">
        <f t="shared" si="36"/>
        <v>30000</v>
      </c>
      <c r="AU55" s="109">
        <f t="shared" si="36"/>
        <v>30000</v>
      </c>
      <c r="AV55" s="118"/>
      <c r="AW55" s="119"/>
      <c r="AX55" s="119"/>
      <c r="AY55" s="119"/>
      <c r="AZ55" s="119"/>
      <c r="BA55" s="119"/>
    </row>
    <row r="56" spans="1:53" s="131" customFormat="1" ht="13.5" thickBot="1">
      <c r="A56" s="110" t="s">
        <v>196</v>
      </c>
      <c r="B56" s="111" t="s">
        <v>70</v>
      </c>
      <c r="C56" s="111" t="s">
        <v>3</v>
      </c>
      <c r="D56" s="112">
        <v>0</v>
      </c>
      <c r="E56" s="112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14">
        <f t="shared" si="0"/>
        <v>0</v>
      </c>
      <c r="M56" s="114">
        <f t="shared" si="1"/>
        <v>0</v>
      </c>
      <c r="N56" s="114"/>
      <c r="O56" s="114"/>
      <c r="P56" s="114"/>
      <c r="Q56" s="114"/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4">
        <f t="shared" si="7"/>
        <v>0</v>
      </c>
      <c r="Y56" s="114">
        <f t="shared" si="8"/>
        <v>0</v>
      </c>
      <c r="Z56" s="112">
        <v>0</v>
      </c>
      <c r="AA56" s="112">
        <v>0</v>
      </c>
      <c r="AB56" s="112">
        <v>623381</v>
      </c>
      <c r="AC56" s="112">
        <v>607720</v>
      </c>
      <c r="AD56" s="112">
        <v>731844</v>
      </c>
      <c r="AE56" s="112">
        <v>731844</v>
      </c>
      <c r="AF56" s="112">
        <f t="shared" si="9"/>
        <v>1355225</v>
      </c>
      <c r="AG56" s="112">
        <f t="shared" si="10"/>
        <v>1339564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4">
        <f t="shared" si="5"/>
        <v>0</v>
      </c>
      <c r="AQ56" s="114">
        <f t="shared" si="6"/>
        <v>0</v>
      </c>
      <c r="AR56" s="112">
        <v>0</v>
      </c>
      <c r="AS56" s="112">
        <v>0</v>
      </c>
      <c r="AT56" s="112">
        <f t="shared" si="36"/>
        <v>1355225</v>
      </c>
      <c r="AU56" s="112">
        <f t="shared" si="36"/>
        <v>1339564</v>
      </c>
      <c r="AV56" s="135"/>
      <c r="AW56" s="136"/>
      <c r="AX56" s="136"/>
      <c r="AY56" s="136"/>
      <c r="AZ56" s="136"/>
      <c r="BA56" s="136"/>
    </row>
    <row r="57" spans="1:53" s="131" customFormat="1" ht="26.25" thickBot="1">
      <c r="A57" s="110" t="s">
        <v>197</v>
      </c>
      <c r="B57" s="111" t="s">
        <v>73</v>
      </c>
      <c r="C57" s="111" t="s">
        <v>3</v>
      </c>
      <c r="D57" s="112">
        <v>109794</v>
      </c>
      <c r="E57" s="112">
        <v>109794</v>
      </c>
      <c r="F57" s="112">
        <v>0</v>
      </c>
      <c r="G57" s="112">
        <v>0</v>
      </c>
      <c r="H57" s="112">
        <v>750</v>
      </c>
      <c r="I57" s="112">
        <v>733</v>
      </c>
      <c r="J57" s="112"/>
      <c r="K57" s="112"/>
      <c r="L57" s="114">
        <f t="shared" si="0"/>
        <v>750</v>
      </c>
      <c r="M57" s="114">
        <f t="shared" si="1"/>
        <v>733</v>
      </c>
      <c r="N57" s="114"/>
      <c r="O57" s="114"/>
      <c r="P57" s="114"/>
      <c r="Q57" s="114"/>
      <c r="R57" s="112">
        <v>0</v>
      </c>
      <c r="S57" s="112">
        <v>0</v>
      </c>
      <c r="T57" s="112">
        <v>0</v>
      </c>
      <c r="U57" s="112">
        <v>0</v>
      </c>
      <c r="V57" s="112">
        <v>400</v>
      </c>
      <c r="W57" s="112">
        <v>400</v>
      </c>
      <c r="X57" s="115">
        <f t="shared" si="7"/>
        <v>400</v>
      </c>
      <c r="Y57" s="115">
        <f t="shared" si="8"/>
        <v>400</v>
      </c>
      <c r="Z57" s="112">
        <v>0</v>
      </c>
      <c r="AA57" s="112">
        <v>0</v>
      </c>
      <c r="AB57" s="112">
        <v>0</v>
      </c>
      <c r="AC57" s="112">
        <v>0</v>
      </c>
      <c r="AD57" s="112">
        <v>100000</v>
      </c>
      <c r="AE57" s="112">
        <v>100000</v>
      </c>
      <c r="AF57" s="112">
        <f t="shared" si="9"/>
        <v>100000</v>
      </c>
      <c r="AG57" s="112">
        <f t="shared" si="10"/>
        <v>100000</v>
      </c>
      <c r="AH57" s="112">
        <v>0</v>
      </c>
      <c r="AI57" s="112">
        <v>0</v>
      </c>
      <c r="AJ57" s="112">
        <v>0</v>
      </c>
      <c r="AK57" s="112">
        <v>0</v>
      </c>
      <c r="AL57" s="112">
        <v>363277</v>
      </c>
      <c r="AM57" s="112">
        <v>363276</v>
      </c>
      <c r="AN57" s="112">
        <v>0</v>
      </c>
      <c r="AO57" s="112">
        <v>0</v>
      </c>
      <c r="AP57" s="115">
        <f t="shared" si="5"/>
        <v>363277</v>
      </c>
      <c r="AQ57" s="115">
        <f t="shared" si="6"/>
        <v>363276</v>
      </c>
      <c r="AR57" s="112">
        <v>0</v>
      </c>
      <c r="AS57" s="112">
        <v>0</v>
      </c>
      <c r="AT57" s="112">
        <f t="shared" si="36"/>
        <v>574221</v>
      </c>
      <c r="AU57" s="112">
        <f t="shared" si="36"/>
        <v>574203</v>
      </c>
      <c r="AV57" s="135"/>
      <c r="AW57" s="136"/>
      <c r="AX57" s="136"/>
      <c r="AY57" s="136"/>
      <c r="AZ57" s="136"/>
      <c r="BA57" s="136"/>
    </row>
    <row r="58" spans="1:53" s="131" customFormat="1" ht="13.5" thickBot="1">
      <c r="A58" s="110" t="s">
        <v>198</v>
      </c>
      <c r="B58" s="111" t="s">
        <v>17</v>
      </c>
      <c r="C58" s="111" t="s">
        <v>17</v>
      </c>
      <c r="D58" s="112">
        <f>D53+D56+D57</f>
        <v>109794</v>
      </c>
      <c r="E58" s="112">
        <f>E53+E56+E57</f>
        <v>109794</v>
      </c>
      <c r="F58" s="112">
        <f aca="true" t="shared" si="37" ref="F58:K58">F53+F56+F57</f>
        <v>0</v>
      </c>
      <c r="G58" s="112">
        <f t="shared" si="37"/>
        <v>0</v>
      </c>
      <c r="H58" s="112">
        <f t="shared" si="37"/>
        <v>750</v>
      </c>
      <c r="I58" s="112">
        <f t="shared" si="37"/>
        <v>733</v>
      </c>
      <c r="J58" s="112">
        <f t="shared" si="37"/>
        <v>0</v>
      </c>
      <c r="K58" s="112">
        <f t="shared" si="37"/>
        <v>0</v>
      </c>
      <c r="L58" s="115">
        <f t="shared" si="0"/>
        <v>750</v>
      </c>
      <c r="M58" s="115">
        <f t="shared" si="1"/>
        <v>733</v>
      </c>
      <c r="N58" s="115"/>
      <c r="O58" s="115"/>
      <c r="P58" s="115"/>
      <c r="Q58" s="115"/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4">
        <f t="shared" si="7"/>
        <v>0</v>
      </c>
      <c r="Y58" s="114">
        <f t="shared" si="8"/>
        <v>0</v>
      </c>
      <c r="Z58" s="112">
        <f aca="true" t="shared" si="38" ref="Z58:AE58">Z53+Z56+Z57</f>
        <v>0</v>
      </c>
      <c r="AA58" s="112">
        <f t="shared" si="38"/>
        <v>0</v>
      </c>
      <c r="AB58" s="112">
        <f t="shared" si="38"/>
        <v>713381</v>
      </c>
      <c r="AC58" s="112">
        <f t="shared" si="38"/>
        <v>697720</v>
      </c>
      <c r="AD58" s="112">
        <f t="shared" si="38"/>
        <v>831844</v>
      </c>
      <c r="AE58" s="112">
        <f t="shared" si="38"/>
        <v>831844</v>
      </c>
      <c r="AF58" s="112">
        <f t="shared" si="9"/>
        <v>1545225</v>
      </c>
      <c r="AG58" s="112">
        <f t="shared" si="10"/>
        <v>1529564</v>
      </c>
      <c r="AH58" s="112">
        <f aca="true" t="shared" si="39" ref="AH58:AO58">AH53+AH56+AH57</f>
        <v>0</v>
      </c>
      <c r="AI58" s="112">
        <f t="shared" si="39"/>
        <v>0</v>
      </c>
      <c r="AJ58" s="112">
        <f t="shared" si="39"/>
        <v>9441358</v>
      </c>
      <c r="AK58" s="112">
        <f t="shared" si="39"/>
        <v>9365704</v>
      </c>
      <c r="AL58" s="112">
        <f t="shared" si="39"/>
        <v>363277</v>
      </c>
      <c r="AM58" s="112">
        <f t="shared" si="39"/>
        <v>363276</v>
      </c>
      <c r="AN58" s="112">
        <f t="shared" si="39"/>
        <v>0</v>
      </c>
      <c r="AO58" s="112">
        <f t="shared" si="39"/>
        <v>0</v>
      </c>
      <c r="AP58" s="115">
        <f t="shared" si="5"/>
        <v>9804635</v>
      </c>
      <c r="AQ58" s="115">
        <f t="shared" si="6"/>
        <v>9728980</v>
      </c>
      <c r="AR58" s="112">
        <v>0</v>
      </c>
      <c r="AS58" s="112">
        <v>0</v>
      </c>
      <c r="AT58" s="112">
        <f>AT53+AT56+AT57</f>
        <v>11490804</v>
      </c>
      <c r="AU58" s="112">
        <f>AU53+AU56+AU57</f>
        <v>11399471</v>
      </c>
      <c r="AV58" s="135"/>
      <c r="AW58" s="136"/>
      <c r="AX58" s="136"/>
      <c r="AY58" s="136"/>
      <c r="AZ58" s="136"/>
      <c r="BA58" s="136"/>
    </row>
    <row r="59" spans="1:53" ht="13.5" thickBot="1">
      <c r="A59" s="110" t="s">
        <v>254</v>
      </c>
      <c r="B59" s="126">
        <v>21</v>
      </c>
      <c r="C59" s="111" t="s">
        <v>3</v>
      </c>
      <c r="D59" s="109"/>
      <c r="E59" s="109"/>
      <c r="F59" s="109"/>
      <c r="G59" s="109"/>
      <c r="H59" s="109"/>
      <c r="I59" s="109"/>
      <c r="J59" s="109"/>
      <c r="K59" s="109"/>
      <c r="L59" s="114"/>
      <c r="M59" s="114"/>
      <c r="N59" s="114"/>
      <c r="O59" s="114"/>
      <c r="P59" s="114"/>
      <c r="Q59" s="114"/>
      <c r="R59" s="109"/>
      <c r="S59" s="109"/>
      <c r="T59" s="109"/>
      <c r="U59" s="109"/>
      <c r="V59" s="109"/>
      <c r="W59" s="109"/>
      <c r="X59" s="114"/>
      <c r="Y59" s="114"/>
      <c r="Z59" s="109"/>
      <c r="AA59" s="109"/>
      <c r="AB59" s="109"/>
      <c r="AC59" s="109"/>
      <c r="AD59" s="109"/>
      <c r="AE59" s="109"/>
      <c r="AF59" s="112"/>
      <c r="AG59" s="112"/>
      <c r="AH59" s="109"/>
      <c r="AI59" s="109"/>
      <c r="AJ59" s="109"/>
      <c r="AK59" s="109"/>
      <c r="AL59" s="109"/>
      <c r="AM59" s="109"/>
      <c r="AN59" s="109"/>
      <c r="AO59" s="109"/>
      <c r="AP59" s="114"/>
      <c r="AQ59" s="114"/>
      <c r="AR59" s="112">
        <f>AR60</f>
        <v>1425000</v>
      </c>
      <c r="AS59" s="112">
        <f>AS60</f>
        <v>1420257</v>
      </c>
      <c r="AT59" s="112">
        <f>AT60</f>
        <v>1425000</v>
      </c>
      <c r="AU59" s="112">
        <f>AU60</f>
        <v>1420257</v>
      </c>
      <c r="AV59" s="118"/>
      <c r="AW59" s="119"/>
      <c r="AX59" s="119"/>
      <c r="AY59" s="119"/>
      <c r="AZ59" s="119"/>
      <c r="BA59" s="119"/>
    </row>
    <row r="60" spans="1:53" ht="13.5" thickBot="1">
      <c r="A60" s="103" t="s">
        <v>255</v>
      </c>
      <c r="B60" s="138">
        <v>21</v>
      </c>
      <c r="C60" s="139">
        <v>10</v>
      </c>
      <c r="D60" s="109"/>
      <c r="E60" s="109"/>
      <c r="F60" s="109"/>
      <c r="G60" s="109"/>
      <c r="H60" s="109"/>
      <c r="I60" s="109"/>
      <c r="J60" s="109"/>
      <c r="K60" s="109"/>
      <c r="L60" s="114"/>
      <c r="M60" s="114"/>
      <c r="N60" s="114"/>
      <c r="O60" s="114"/>
      <c r="P60" s="114"/>
      <c r="Q60" s="114"/>
      <c r="R60" s="109"/>
      <c r="S60" s="109"/>
      <c r="T60" s="109"/>
      <c r="U60" s="109"/>
      <c r="V60" s="109"/>
      <c r="W60" s="109"/>
      <c r="X60" s="114"/>
      <c r="Y60" s="114"/>
      <c r="Z60" s="109"/>
      <c r="AA60" s="109"/>
      <c r="AB60" s="109"/>
      <c r="AC60" s="109"/>
      <c r="AD60" s="109"/>
      <c r="AE60" s="109"/>
      <c r="AF60" s="112"/>
      <c r="AG60" s="112"/>
      <c r="AH60" s="109"/>
      <c r="AI60" s="109"/>
      <c r="AJ60" s="109"/>
      <c r="AK60" s="109"/>
      <c r="AL60" s="109"/>
      <c r="AM60" s="109"/>
      <c r="AN60" s="109"/>
      <c r="AO60" s="109"/>
      <c r="AP60" s="114"/>
      <c r="AQ60" s="114"/>
      <c r="AR60" s="109">
        <v>1425000</v>
      </c>
      <c r="AS60" s="109">
        <v>1420257</v>
      </c>
      <c r="AT60" s="109">
        <f>D60+L60+N60+P60+R60+X60+AF60+AP60+AR60</f>
        <v>1425000</v>
      </c>
      <c r="AU60" s="109">
        <f>E60+M60+O60+Q60+S60+Y60+AG60+AQ60+AS60</f>
        <v>1420257</v>
      </c>
      <c r="AV60" s="118"/>
      <c r="AW60" s="119"/>
      <c r="AX60" s="119"/>
      <c r="AY60" s="119"/>
      <c r="AZ60" s="119"/>
      <c r="BA60" s="119"/>
    </row>
    <row r="61" spans="1:53" s="131" customFormat="1" ht="13.5" thickBot="1">
      <c r="A61" s="110" t="s">
        <v>185</v>
      </c>
      <c r="B61" s="111" t="s">
        <v>63</v>
      </c>
      <c r="C61" s="111" t="s">
        <v>3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5">
        <f>F61+H61+J61</f>
        <v>0</v>
      </c>
      <c r="M61" s="115">
        <f>G61+I61+K61</f>
        <v>0</v>
      </c>
      <c r="N61" s="115">
        <f>N62</f>
        <v>0</v>
      </c>
      <c r="O61" s="115">
        <f>O62</f>
        <v>0</v>
      </c>
      <c r="P61" s="115">
        <v>0</v>
      </c>
      <c r="Q61" s="115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4">
        <f>T61+V61</f>
        <v>0</v>
      </c>
      <c r="Y61" s="114">
        <f>U61+W61</f>
        <v>0</v>
      </c>
      <c r="Z61" s="112">
        <v>0</v>
      </c>
      <c r="AA61" s="112">
        <v>0</v>
      </c>
      <c r="AB61" s="112">
        <v>0</v>
      </c>
      <c r="AC61" s="112">
        <v>0</v>
      </c>
      <c r="AD61" s="112">
        <v>0</v>
      </c>
      <c r="AE61" s="112">
        <v>0</v>
      </c>
      <c r="AF61" s="112">
        <f>Z61+AB61+AD61</f>
        <v>0</v>
      </c>
      <c r="AG61" s="112">
        <f>AA61+AC61+AE61</f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4">
        <f>AH61+AJ61+AL61+AN61</f>
        <v>0</v>
      </c>
      <c r="AQ61" s="114">
        <f>AI61+AK61+AM61+AO61</f>
        <v>0</v>
      </c>
      <c r="AR61" s="112">
        <f>SUM(AR62:AR63)</f>
        <v>39000</v>
      </c>
      <c r="AS61" s="112">
        <f>SUM(AS62:AS63)</f>
        <v>38809</v>
      </c>
      <c r="AT61" s="112">
        <f>SUM(AT62:AT63)</f>
        <v>39000</v>
      </c>
      <c r="AU61" s="112">
        <f>SUM(AU62:AU63)</f>
        <v>38809</v>
      </c>
      <c r="AV61" s="135"/>
      <c r="AW61" s="136"/>
      <c r="AX61" s="136"/>
      <c r="AY61" s="136"/>
      <c r="AZ61" s="136"/>
      <c r="BA61" s="136"/>
    </row>
    <row r="62" spans="1:53" ht="13.5" thickBot="1">
      <c r="A62" s="103" t="s">
        <v>186</v>
      </c>
      <c r="B62" s="13" t="s">
        <v>63</v>
      </c>
      <c r="C62" s="13" t="s">
        <v>100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14">
        <f>F62+H62+J62</f>
        <v>0</v>
      </c>
      <c r="M62" s="114">
        <f>G62+I62+K62</f>
        <v>0</v>
      </c>
      <c r="N62" s="114">
        <v>0</v>
      </c>
      <c r="O62" s="114">
        <v>0</v>
      </c>
      <c r="P62" s="114">
        <v>0</v>
      </c>
      <c r="Q62" s="114">
        <v>0</v>
      </c>
      <c r="R62" s="109">
        <v>0</v>
      </c>
      <c r="S62" s="109">
        <v>0</v>
      </c>
      <c r="T62" s="109">
        <v>0</v>
      </c>
      <c r="U62" s="109">
        <v>0</v>
      </c>
      <c r="V62" s="109"/>
      <c r="W62" s="109"/>
      <c r="X62" s="114">
        <f>T62+V62</f>
        <v>0</v>
      </c>
      <c r="Y62" s="114">
        <f>U62+W62</f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12">
        <f>Z62+AB62+AD62</f>
        <v>0</v>
      </c>
      <c r="AG62" s="112">
        <f>AA62+AC62+AE62</f>
        <v>0</v>
      </c>
      <c r="AH62" s="109">
        <v>0</v>
      </c>
      <c r="AI62" s="109">
        <v>0</v>
      </c>
      <c r="AJ62" s="109">
        <v>0</v>
      </c>
      <c r="AK62" s="109">
        <v>0</v>
      </c>
      <c r="AL62" s="109">
        <v>0</v>
      </c>
      <c r="AM62" s="109">
        <v>0</v>
      </c>
      <c r="AN62" s="109">
        <v>0</v>
      </c>
      <c r="AO62" s="109">
        <v>0</v>
      </c>
      <c r="AP62" s="114">
        <f>AH62+AJ62+AL62+AN62</f>
        <v>0</v>
      </c>
      <c r="AQ62" s="114">
        <f>AI62+AK62+AM62+AO62</f>
        <v>0</v>
      </c>
      <c r="AR62" s="109"/>
      <c r="AS62" s="109"/>
      <c r="AT62" s="109">
        <f>D62+L62+N62+P62+R62+X62+AF62+AP62+AR62</f>
        <v>0</v>
      </c>
      <c r="AU62" s="109">
        <f>E62+M62+O62+Q62+S62+Y62+AG62+AQ62+AS62</f>
        <v>0</v>
      </c>
      <c r="AV62" s="118"/>
      <c r="AW62" s="119"/>
      <c r="AX62" s="119"/>
      <c r="AY62" s="119"/>
      <c r="AZ62" s="119"/>
      <c r="BA62" s="119"/>
    </row>
    <row r="63" spans="1:53" ht="13.5" thickBot="1">
      <c r="A63" s="103" t="s">
        <v>256</v>
      </c>
      <c r="B63" s="120">
        <v>22</v>
      </c>
      <c r="C63" s="120">
        <v>24</v>
      </c>
      <c r="D63" s="109"/>
      <c r="E63" s="109"/>
      <c r="F63" s="109"/>
      <c r="G63" s="109"/>
      <c r="H63" s="109"/>
      <c r="I63" s="109"/>
      <c r="J63" s="109"/>
      <c r="K63" s="109"/>
      <c r="L63" s="114"/>
      <c r="M63" s="114"/>
      <c r="N63" s="114"/>
      <c r="O63" s="114"/>
      <c r="P63" s="114"/>
      <c r="Q63" s="114"/>
      <c r="R63" s="109"/>
      <c r="S63" s="109"/>
      <c r="T63" s="109"/>
      <c r="U63" s="109"/>
      <c r="V63" s="109"/>
      <c r="W63" s="109"/>
      <c r="X63" s="114"/>
      <c r="Y63" s="114"/>
      <c r="Z63" s="109"/>
      <c r="AA63" s="109"/>
      <c r="AB63" s="109"/>
      <c r="AC63" s="109"/>
      <c r="AD63" s="109"/>
      <c r="AE63" s="109"/>
      <c r="AF63" s="112"/>
      <c r="AG63" s="112"/>
      <c r="AH63" s="109"/>
      <c r="AI63" s="109"/>
      <c r="AJ63" s="109"/>
      <c r="AK63" s="109"/>
      <c r="AL63" s="109"/>
      <c r="AM63" s="109"/>
      <c r="AN63" s="109"/>
      <c r="AO63" s="109"/>
      <c r="AP63" s="114"/>
      <c r="AQ63" s="114"/>
      <c r="AR63" s="109">
        <v>39000</v>
      </c>
      <c r="AS63" s="109">
        <v>38809</v>
      </c>
      <c r="AT63" s="109">
        <f>D63+L63+N63+P63+R63+X63+AF63+AP63+AR63</f>
        <v>39000</v>
      </c>
      <c r="AU63" s="109">
        <f>E63+M63+O63+Q63+S63+Y63+AG63+AQ63+AS63</f>
        <v>38809</v>
      </c>
      <c r="AV63" s="118"/>
      <c r="AW63" s="119"/>
      <c r="AX63" s="119"/>
      <c r="AY63" s="119"/>
      <c r="AZ63" s="119"/>
      <c r="BA63" s="119"/>
    </row>
    <row r="64" spans="1:53" s="131" customFormat="1" ht="13.5" thickBot="1">
      <c r="A64" s="110" t="s">
        <v>199</v>
      </c>
      <c r="B64" s="111" t="s">
        <v>46</v>
      </c>
      <c r="C64" s="111" t="s">
        <v>3</v>
      </c>
      <c r="D64" s="112">
        <f>SUM(D65)</f>
        <v>0</v>
      </c>
      <c r="E64" s="112">
        <f>SUM(E65)</f>
        <v>0</v>
      </c>
      <c r="F64" s="112">
        <f aca="true" t="shared" si="40" ref="F64:K64">SUM(F65)</f>
        <v>0</v>
      </c>
      <c r="G64" s="112">
        <f t="shared" si="40"/>
        <v>0</v>
      </c>
      <c r="H64" s="112">
        <f t="shared" si="40"/>
        <v>0</v>
      </c>
      <c r="I64" s="112">
        <f t="shared" si="40"/>
        <v>0</v>
      </c>
      <c r="J64" s="112">
        <f t="shared" si="40"/>
        <v>0</v>
      </c>
      <c r="K64" s="112">
        <f t="shared" si="40"/>
        <v>0</v>
      </c>
      <c r="L64" s="114">
        <f aca="true" t="shared" si="41" ref="L64:M66">F64+H64+J64</f>
        <v>0</v>
      </c>
      <c r="M64" s="114">
        <f t="shared" si="41"/>
        <v>0</v>
      </c>
      <c r="N64" s="112">
        <f aca="true" t="shared" si="42" ref="N64:AC64">SUM(N65)</f>
        <v>0</v>
      </c>
      <c r="O64" s="112">
        <f t="shared" si="42"/>
        <v>0</v>
      </c>
      <c r="P64" s="112">
        <f t="shared" si="42"/>
        <v>0</v>
      </c>
      <c r="Q64" s="112">
        <f t="shared" si="42"/>
        <v>0</v>
      </c>
      <c r="R64" s="112">
        <f t="shared" si="42"/>
        <v>0</v>
      </c>
      <c r="S64" s="112">
        <f t="shared" si="42"/>
        <v>0</v>
      </c>
      <c r="T64" s="112">
        <f t="shared" si="42"/>
        <v>0</v>
      </c>
      <c r="U64" s="112">
        <f t="shared" si="42"/>
        <v>0</v>
      </c>
      <c r="V64" s="112">
        <f t="shared" si="42"/>
        <v>0</v>
      </c>
      <c r="W64" s="112">
        <f t="shared" si="42"/>
        <v>0</v>
      </c>
      <c r="X64" s="112">
        <f t="shared" si="42"/>
        <v>0</v>
      </c>
      <c r="Y64" s="112">
        <f t="shared" si="42"/>
        <v>0</v>
      </c>
      <c r="Z64" s="112">
        <f t="shared" si="42"/>
        <v>0</v>
      </c>
      <c r="AA64" s="112">
        <f t="shared" si="42"/>
        <v>0</v>
      </c>
      <c r="AB64" s="112">
        <f t="shared" si="42"/>
        <v>0</v>
      </c>
      <c r="AC64" s="112">
        <f t="shared" si="42"/>
        <v>0</v>
      </c>
      <c r="AD64" s="112">
        <v>0</v>
      </c>
      <c r="AE64" s="112">
        <v>0</v>
      </c>
      <c r="AF64" s="112">
        <f aca="true" t="shared" si="43" ref="AF64:AG66">Z64+AB64+AD64</f>
        <v>0</v>
      </c>
      <c r="AG64" s="112">
        <f t="shared" si="43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4">
        <f aca="true" t="shared" si="44" ref="AP64:AQ66">AH64+AJ64+AL64+AN64</f>
        <v>0</v>
      </c>
      <c r="AQ64" s="114">
        <f t="shared" si="44"/>
        <v>0</v>
      </c>
      <c r="AR64" s="112">
        <f>AR65</f>
        <v>5898</v>
      </c>
      <c r="AS64" s="112">
        <f>AS65</f>
        <v>3984</v>
      </c>
      <c r="AT64" s="112">
        <f>AT65</f>
        <v>5898</v>
      </c>
      <c r="AU64" s="112">
        <f>AU65</f>
        <v>3984</v>
      </c>
      <c r="AV64" s="135"/>
      <c r="AW64" s="136"/>
      <c r="AX64" s="136"/>
      <c r="AY64" s="136"/>
      <c r="AZ64" s="136"/>
      <c r="BA64" s="136"/>
    </row>
    <row r="65" spans="1:53" ht="13.5" thickBot="1">
      <c r="A65" s="103" t="s">
        <v>200</v>
      </c>
      <c r="B65" s="13" t="s">
        <v>46</v>
      </c>
      <c r="C65" s="13" t="s">
        <v>108</v>
      </c>
      <c r="D65" s="109">
        <v>0</v>
      </c>
      <c r="E65" s="109">
        <v>0</v>
      </c>
      <c r="F65" s="109">
        <v>0</v>
      </c>
      <c r="G65" s="109">
        <v>0</v>
      </c>
      <c r="H65" s="109"/>
      <c r="I65" s="109"/>
      <c r="J65" s="109"/>
      <c r="K65" s="109"/>
      <c r="L65" s="114">
        <f t="shared" si="41"/>
        <v>0</v>
      </c>
      <c r="M65" s="114">
        <f t="shared" si="41"/>
        <v>0</v>
      </c>
      <c r="N65" s="114"/>
      <c r="O65" s="114"/>
      <c r="P65" s="114"/>
      <c r="Q65" s="114"/>
      <c r="R65" s="109">
        <v>0</v>
      </c>
      <c r="S65" s="109">
        <v>0</v>
      </c>
      <c r="T65" s="109">
        <v>0</v>
      </c>
      <c r="U65" s="109">
        <v>0</v>
      </c>
      <c r="V65" s="109"/>
      <c r="W65" s="109"/>
      <c r="X65" s="114">
        <f>T65+V65</f>
        <v>0</v>
      </c>
      <c r="Y65" s="114">
        <f>U65+W65</f>
        <v>0</v>
      </c>
      <c r="Z65" s="109">
        <v>0</v>
      </c>
      <c r="AA65" s="109">
        <v>0</v>
      </c>
      <c r="AB65" s="109">
        <v>0</v>
      </c>
      <c r="AC65" s="109">
        <v>0</v>
      </c>
      <c r="AD65" s="109">
        <v>0</v>
      </c>
      <c r="AE65" s="109">
        <v>0</v>
      </c>
      <c r="AF65" s="112">
        <f t="shared" si="43"/>
        <v>0</v>
      </c>
      <c r="AG65" s="112">
        <f t="shared" si="43"/>
        <v>0</v>
      </c>
      <c r="AH65" s="109">
        <v>0</v>
      </c>
      <c r="AI65" s="109">
        <v>0</v>
      </c>
      <c r="AJ65" s="109">
        <v>0</v>
      </c>
      <c r="AK65" s="109">
        <v>0</v>
      </c>
      <c r="AL65" s="109">
        <v>0</v>
      </c>
      <c r="AM65" s="109">
        <v>0</v>
      </c>
      <c r="AN65" s="109">
        <v>0</v>
      </c>
      <c r="AO65" s="109">
        <v>0</v>
      </c>
      <c r="AP65" s="114">
        <f t="shared" si="44"/>
        <v>0</v>
      </c>
      <c r="AQ65" s="114">
        <f t="shared" si="44"/>
        <v>0</v>
      </c>
      <c r="AR65" s="109">
        <v>5898</v>
      </c>
      <c r="AS65" s="109">
        <v>3984</v>
      </c>
      <c r="AT65" s="109">
        <f>D65+L65+N65+P65+R65+X65+AF65+AP65+AR65</f>
        <v>5898</v>
      </c>
      <c r="AU65" s="109">
        <f>E65+M65+O65+Q65+S65+Y65+AG65+AQ65+AS65</f>
        <v>3984</v>
      </c>
      <c r="AV65" s="118"/>
      <c r="AW65" s="119"/>
      <c r="AX65" s="119"/>
      <c r="AY65" s="119"/>
      <c r="AZ65" s="119"/>
      <c r="BA65" s="119"/>
    </row>
    <row r="66" spans="1:53" ht="13.5" thickBot="1">
      <c r="A66" s="110" t="s">
        <v>201</v>
      </c>
      <c r="B66" s="13" t="s">
        <v>17</v>
      </c>
      <c r="C66" s="13" t="s">
        <v>17</v>
      </c>
      <c r="D66" s="112">
        <f>D64</f>
        <v>0</v>
      </c>
      <c r="E66" s="112">
        <f>E64</f>
        <v>0</v>
      </c>
      <c r="F66" s="109">
        <v>0</v>
      </c>
      <c r="G66" s="109">
        <v>0</v>
      </c>
      <c r="H66" s="109"/>
      <c r="I66" s="109"/>
      <c r="J66" s="109"/>
      <c r="K66" s="109"/>
      <c r="L66" s="114">
        <f t="shared" si="41"/>
        <v>0</v>
      </c>
      <c r="M66" s="114">
        <f t="shared" si="41"/>
        <v>0</v>
      </c>
      <c r="N66" s="114"/>
      <c r="O66" s="114"/>
      <c r="P66" s="114"/>
      <c r="Q66" s="114"/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14">
        <f>T66+V66</f>
        <v>0</v>
      </c>
      <c r="Y66" s="114">
        <f>U66+W66</f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12">
        <f t="shared" si="43"/>
        <v>0</v>
      </c>
      <c r="AG66" s="112">
        <f t="shared" si="43"/>
        <v>0</v>
      </c>
      <c r="AH66" s="109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09">
        <v>0</v>
      </c>
      <c r="AP66" s="114">
        <f t="shared" si="44"/>
        <v>0</v>
      </c>
      <c r="AQ66" s="114">
        <f t="shared" si="44"/>
        <v>0</v>
      </c>
      <c r="AR66" s="109">
        <f>AR59+AR61+AR64</f>
        <v>1469898</v>
      </c>
      <c r="AS66" s="109">
        <f>AS59+AS61+AS64</f>
        <v>1463050</v>
      </c>
      <c r="AT66" s="112">
        <f>AT59+AT61+AT64</f>
        <v>1469898</v>
      </c>
      <c r="AU66" s="112">
        <f>AU59+AU61+AU64</f>
        <v>1463050</v>
      </c>
      <c r="AV66" s="118"/>
      <c r="AW66" s="119"/>
      <c r="AX66" s="119"/>
      <c r="AY66" s="119"/>
      <c r="AZ66" s="119"/>
      <c r="BA66" s="119"/>
    </row>
    <row r="67" spans="1:53" s="131" customFormat="1" ht="13.5" thickBot="1">
      <c r="A67" s="110" t="s">
        <v>202</v>
      </c>
      <c r="B67" s="111" t="s">
        <v>158</v>
      </c>
      <c r="C67" s="111" t="s">
        <v>3</v>
      </c>
      <c r="D67" s="112"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4">
        <f t="shared" si="0"/>
        <v>0</v>
      </c>
      <c r="M67" s="114">
        <f t="shared" si="1"/>
        <v>0</v>
      </c>
      <c r="N67" s="121">
        <v>707524</v>
      </c>
      <c r="O67" s="121">
        <v>319423</v>
      </c>
      <c r="P67" s="121">
        <v>314660</v>
      </c>
      <c r="Q67" s="121">
        <v>14622</v>
      </c>
      <c r="R67" s="112">
        <v>0</v>
      </c>
      <c r="S67" s="112">
        <v>0</v>
      </c>
      <c r="T67" s="112">
        <v>602399</v>
      </c>
      <c r="U67" s="112">
        <v>571949</v>
      </c>
      <c r="V67" s="112">
        <v>33999</v>
      </c>
      <c r="W67" s="112">
        <v>3996</v>
      </c>
      <c r="X67" s="115">
        <f t="shared" si="7"/>
        <v>636398</v>
      </c>
      <c r="Y67" s="115">
        <f t="shared" si="8"/>
        <v>575945</v>
      </c>
      <c r="Z67" s="112">
        <v>0</v>
      </c>
      <c r="AA67" s="112">
        <v>0</v>
      </c>
      <c r="AB67" s="112">
        <v>1944000</v>
      </c>
      <c r="AC67" s="112">
        <v>949134</v>
      </c>
      <c r="AD67" s="112">
        <v>9499339</v>
      </c>
      <c r="AE67" s="112">
        <v>3295077</v>
      </c>
      <c r="AF67" s="112">
        <f t="shared" si="9"/>
        <v>11443339</v>
      </c>
      <c r="AG67" s="112">
        <f t="shared" si="10"/>
        <v>4244211</v>
      </c>
      <c r="AH67" s="112">
        <v>0</v>
      </c>
      <c r="AI67" s="112">
        <v>0</v>
      </c>
      <c r="AJ67" s="112">
        <v>36700</v>
      </c>
      <c r="AK67" s="112">
        <v>36697</v>
      </c>
      <c r="AL67" s="112">
        <v>0</v>
      </c>
      <c r="AM67" s="112">
        <v>0</v>
      </c>
      <c r="AN67" s="112">
        <v>0</v>
      </c>
      <c r="AO67" s="112">
        <v>0</v>
      </c>
      <c r="AP67" s="115">
        <f t="shared" si="5"/>
        <v>36700</v>
      </c>
      <c r="AQ67" s="115">
        <f t="shared" si="6"/>
        <v>36697</v>
      </c>
      <c r="AR67" s="112">
        <v>0</v>
      </c>
      <c r="AS67" s="112">
        <v>0</v>
      </c>
      <c r="AT67" s="112">
        <f aca="true" t="shared" si="45" ref="AT67:AT72">D67+L67+N67+P67+R67+X67+AF67+AP67+AR67</f>
        <v>13138621</v>
      </c>
      <c r="AU67" s="112">
        <f aca="true" t="shared" si="46" ref="AU67:AU72">E67+M67+O67+Q67+S67+Y67+AG67+AQ67+AS67</f>
        <v>5190898</v>
      </c>
      <c r="AV67" s="135"/>
      <c r="AW67" s="136"/>
      <c r="AX67" s="136"/>
      <c r="AY67" s="136"/>
      <c r="AZ67" s="136"/>
      <c r="BA67" s="136"/>
    </row>
    <row r="68" spans="1:53" s="131" customFormat="1" ht="13.5" thickBot="1">
      <c r="A68" s="110" t="s">
        <v>203</v>
      </c>
      <c r="B68" s="111" t="s">
        <v>160</v>
      </c>
      <c r="C68" s="111" t="s">
        <v>3</v>
      </c>
      <c r="D68" s="112">
        <v>190914</v>
      </c>
      <c r="E68" s="112">
        <v>166872</v>
      </c>
      <c r="F68" s="112">
        <v>0</v>
      </c>
      <c r="G68" s="112">
        <v>0</v>
      </c>
      <c r="H68" s="112">
        <v>16200</v>
      </c>
      <c r="I68" s="112">
        <v>16200</v>
      </c>
      <c r="J68" s="112">
        <v>48900</v>
      </c>
      <c r="K68" s="112">
        <v>48900</v>
      </c>
      <c r="L68" s="115">
        <f t="shared" si="0"/>
        <v>65100</v>
      </c>
      <c r="M68" s="115">
        <f t="shared" si="1"/>
        <v>65100</v>
      </c>
      <c r="N68" s="115">
        <v>1240601</v>
      </c>
      <c r="O68" s="115">
        <v>1180625</v>
      </c>
      <c r="P68" s="121">
        <v>28060</v>
      </c>
      <c r="Q68" s="121">
        <v>14548</v>
      </c>
      <c r="R68" s="112">
        <v>115026</v>
      </c>
      <c r="S68" s="112">
        <v>95914</v>
      </c>
      <c r="T68" s="112">
        <v>4325306</v>
      </c>
      <c r="U68" s="112">
        <v>2734532</v>
      </c>
      <c r="V68" s="112">
        <v>3395040</v>
      </c>
      <c r="W68" s="112">
        <v>2963989</v>
      </c>
      <c r="X68" s="115">
        <f t="shared" si="7"/>
        <v>7720346</v>
      </c>
      <c r="Y68" s="115">
        <f t="shared" si="8"/>
        <v>5698521</v>
      </c>
      <c r="Z68" s="112">
        <v>0</v>
      </c>
      <c r="AA68" s="112">
        <v>0</v>
      </c>
      <c r="AB68" s="112">
        <v>1308764</v>
      </c>
      <c r="AC68" s="112">
        <v>299860</v>
      </c>
      <c r="AD68" s="112">
        <v>481144</v>
      </c>
      <c r="AE68" s="112">
        <v>107307</v>
      </c>
      <c r="AF68" s="112">
        <f t="shared" si="9"/>
        <v>1789908</v>
      </c>
      <c r="AG68" s="112">
        <f t="shared" si="10"/>
        <v>407167</v>
      </c>
      <c r="AH68" s="112">
        <v>0</v>
      </c>
      <c r="AI68" s="112">
        <v>0</v>
      </c>
      <c r="AJ68" s="112">
        <v>0</v>
      </c>
      <c r="AK68" s="112">
        <v>0</v>
      </c>
      <c r="AL68" s="112">
        <v>4567</v>
      </c>
      <c r="AM68" s="112">
        <v>4567</v>
      </c>
      <c r="AN68" s="112">
        <v>1925008</v>
      </c>
      <c r="AO68" s="112">
        <v>1525070</v>
      </c>
      <c r="AP68" s="115">
        <f t="shared" si="5"/>
        <v>1929575</v>
      </c>
      <c r="AQ68" s="115">
        <f t="shared" si="6"/>
        <v>1529637</v>
      </c>
      <c r="AR68" s="112">
        <v>0</v>
      </c>
      <c r="AS68" s="112">
        <v>0</v>
      </c>
      <c r="AT68" s="112">
        <f t="shared" si="45"/>
        <v>13079530</v>
      </c>
      <c r="AU68" s="112">
        <f t="shared" si="46"/>
        <v>9158384</v>
      </c>
      <c r="AV68" s="135"/>
      <c r="AW68" s="136"/>
      <c r="AX68" s="136"/>
      <c r="AY68" s="136"/>
      <c r="AZ68" s="136"/>
      <c r="BA68" s="136"/>
    </row>
    <row r="69" spans="1:53" s="131" customFormat="1" ht="13.5" thickBot="1">
      <c r="A69" s="110" t="s">
        <v>204</v>
      </c>
      <c r="B69" s="111" t="s">
        <v>205</v>
      </c>
      <c r="C69" s="111" t="s">
        <v>3</v>
      </c>
      <c r="D69" s="112">
        <v>49479</v>
      </c>
      <c r="E69" s="112">
        <v>49479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4">
        <f t="shared" si="0"/>
        <v>0</v>
      </c>
      <c r="M69" s="114">
        <f t="shared" si="1"/>
        <v>0</v>
      </c>
      <c r="N69" s="121">
        <v>12862</v>
      </c>
      <c r="O69" s="121">
        <v>8572</v>
      </c>
      <c r="P69" s="121">
        <v>740</v>
      </c>
      <c r="Q69" s="121">
        <v>717</v>
      </c>
      <c r="R69" s="112">
        <v>3803</v>
      </c>
      <c r="S69" s="112">
        <v>2244</v>
      </c>
      <c r="T69" s="112">
        <v>677281</v>
      </c>
      <c r="U69" s="112">
        <v>37259</v>
      </c>
      <c r="V69" s="112">
        <v>11760</v>
      </c>
      <c r="W69" s="112">
        <v>11760</v>
      </c>
      <c r="X69" s="115">
        <f t="shared" si="7"/>
        <v>689041</v>
      </c>
      <c r="Y69" s="115">
        <f t="shared" si="8"/>
        <v>49019</v>
      </c>
      <c r="Z69" s="112">
        <v>0</v>
      </c>
      <c r="AA69" s="112">
        <v>0</v>
      </c>
      <c r="AB69" s="112">
        <v>6000</v>
      </c>
      <c r="AC69" s="112">
        <v>672</v>
      </c>
      <c r="AD69" s="112">
        <v>1816</v>
      </c>
      <c r="AE69" s="112">
        <v>1628</v>
      </c>
      <c r="AF69" s="112">
        <f t="shared" si="9"/>
        <v>7816</v>
      </c>
      <c r="AG69" s="112">
        <f t="shared" si="10"/>
        <v>2300</v>
      </c>
      <c r="AH69" s="112">
        <v>0</v>
      </c>
      <c r="AI69" s="112">
        <v>0</v>
      </c>
      <c r="AJ69" s="112">
        <v>150000</v>
      </c>
      <c r="AK69" s="112">
        <v>0</v>
      </c>
      <c r="AL69" s="112">
        <v>1089</v>
      </c>
      <c r="AM69" s="112">
        <v>1089</v>
      </c>
      <c r="AN69" s="112">
        <v>882</v>
      </c>
      <c r="AO69" s="112">
        <v>882</v>
      </c>
      <c r="AP69" s="115">
        <f t="shared" si="5"/>
        <v>151971</v>
      </c>
      <c r="AQ69" s="115">
        <f t="shared" si="6"/>
        <v>1971</v>
      </c>
      <c r="AR69" s="112">
        <v>0</v>
      </c>
      <c r="AS69" s="112">
        <v>0</v>
      </c>
      <c r="AT69" s="112">
        <f t="shared" si="45"/>
        <v>915712</v>
      </c>
      <c r="AU69" s="112">
        <f t="shared" si="46"/>
        <v>114302</v>
      </c>
      <c r="AV69" s="135"/>
      <c r="AW69" s="136"/>
      <c r="AX69" s="136"/>
      <c r="AY69" s="136"/>
      <c r="AZ69" s="136"/>
      <c r="BA69" s="136"/>
    </row>
    <row r="70" spans="1:53" s="131" customFormat="1" ht="13.5" thickBot="1">
      <c r="A70" s="110" t="s">
        <v>206</v>
      </c>
      <c r="B70" s="111" t="s">
        <v>207</v>
      </c>
      <c r="C70" s="111" t="s">
        <v>3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4">
        <f t="shared" si="0"/>
        <v>0</v>
      </c>
      <c r="M70" s="114">
        <f t="shared" si="1"/>
        <v>0</v>
      </c>
      <c r="N70" s="114"/>
      <c r="O70" s="114"/>
      <c r="P70" s="114"/>
      <c r="Q70" s="114"/>
      <c r="R70" s="112">
        <v>0</v>
      </c>
      <c r="S70" s="112">
        <v>0</v>
      </c>
      <c r="T70" s="112">
        <v>476900</v>
      </c>
      <c r="U70" s="112">
        <v>349479</v>
      </c>
      <c r="V70" s="112">
        <v>0</v>
      </c>
      <c r="W70" s="112">
        <v>0</v>
      </c>
      <c r="X70" s="115">
        <f t="shared" si="7"/>
        <v>476900</v>
      </c>
      <c r="Y70" s="115">
        <f t="shared" si="8"/>
        <v>349479</v>
      </c>
      <c r="Z70" s="112">
        <v>26600</v>
      </c>
      <c r="AA70" s="112">
        <v>25920</v>
      </c>
      <c r="AB70" s="112">
        <v>0</v>
      </c>
      <c r="AC70" s="112">
        <v>0</v>
      </c>
      <c r="AD70" s="112">
        <v>0</v>
      </c>
      <c r="AE70" s="112">
        <v>0</v>
      </c>
      <c r="AF70" s="112">
        <f t="shared" si="9"/>
        <v>26600</v>
      </c>
      <c r="AG70" s="112">
        <f t="shared" si="10"/>
        <v>25920</v>
      </c>
      <c r="AH70" s="112">
        <v>0</v>
      </c>
      <c r="AI70" s="112">
        <v>0</v>
      </c>
      <c r="AJ70" s="112">
        <v>0</v>
      </c>
      <c r="AK70" s="112">
        <v>0</v>
      </c>
      <c r="AL70" s="112">
        <v>0</v>
      </c>
      <c r="AM70" s="112">
        <v>0</v>
      </c>
      <c r="AN70" s="112">
        <v>12300</v>
      </c>
      <c r="AO70" s="112">
        <v>12300</v>
      </c>
      <c r="AP70" s="115">
        <f t="shared" si="5"/>
        <v>12300</v>
      </c>
      <c r="AQ70" s="115">
        <f t="shared" si="6"/>
        <v>12300</v>
      </c>
      <c r="AR70" s="112">
        <v>0</v>
      </c>
      <c r="AS70" s="112">
        <v>0</v>
      </c>
      <c r="AT70" s="112">
        <f t="shared" si="45"/>
        <v>515800</v>
      </c>
      <c r="AU70" s="112">
        <f t="shared" si="46"/>
        <v>387699</v>
      </c>
      <c r="AV70" s="135"/>
      <c r="AW70" s="136"/>
      <c r="AX70" s="136"/>
      <c r="AY70" s="136"/>
      <c r="AZ70" s="136"/>
      <c r="BA70" s="136"/>
    </row>
    <row r="71" spans="1:53" s="131" customFormat="1" ht="13.5" thickBot="1">
      <c r="A71" s="110" t="s">
        <v>208</v>
      </c>
      <c r="B71" s="111" t="s">
        <v>209</v>
      </c>
      <c r="C71" s="111" t="s">
        <v>3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4">
        <f t="shared" si="0"/>
        <v>0</v>
      </c>
      <c r="M71" s="114">
        <f t="shared" si="1"/>
        <v>0</v>
      </c>
      <c r="N71" s="114"/>
      <c r="O71" s="114"/>
      <c r="P71" s="114"/>
      <c r="Q71" s="114"/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5">
        <f t="shared" si="7"/>
        <v>0</v>
      </c>
      <c r="Y71" s="115">
        <f t="shared" si="8"/>
        <v>0</v>
      </c>
      <c r="Z71" s="112">
        <v>0</v>
      </c>
      <c r="AA71" s="112">
        <v>0</v>
      </c>
      <c r="AB71" s="112">
        <v>0</v>
      </c>
      <c r="AC71" s="112">
        <v>0</v>
      </c>
      <c r="AD71" s="112">
        <v>0</v>
      </c>
      <c r="AE71" s="112">
        <v>0</v>
      </c>
      <c r="AF71" s="112">
        <f t="shared" si="9"/>
        <v>0</v>
      </c>
      <c r="AG71" s="112">
        <f t="shared" si="10"/>
        <v>0</v>
      </c>
      <c r="AH71" s="112">
        <v>0</v>
      </c>
      <c r="AI71" s="112">
        <v>0</v>
      </c>
      <c r="AJ71" s="112">
        <v>0</v>
      </c>
      <c r="AK71" s="112">
        <v>0</v>
      </c>
      <c r="AL71" s="112">
        <v>0</v>
      </c>
      <c r="AM71" s="112">
        <v>0</v>
      </c>
      <c r="AN71" s="112">
        <f>AN72</f>
        <v>2150</v>
      </c>
      <c r="AO71" s="112">
        <f>AO72</f>
        <v>1075</v>
      </c>
      <c r="AP71" s="115">
        <f t="shared" si="5"/>
        <v>2150</v>
      </c>
      <c r="AQ71" s="115">
        <f t="shared" si="6"/>
        <v>1075</v>
      </c>
      <c r="AR71" s="112">
        <v>0</v>
      </c>
      <c r="AS71" s="112">
        <v>0</v>
      </c>
      <c r="AT71" s="112">
        <f t="shared" si="45"/>
        <v>2150</v>
      </c>
      <c r="AU71" s="112">
        <f t="shared" si="46"/>
        <v>1075</v>
      </c>
      <c r="AV71" s="135"/>
      <c r="AW71" s="136"/>
      <c r="AX71" s="136"/>
      <c r="AY71" s="136"/>
      <c r="AZ71" s="136"/>
      <c r="BA71" s="136"/>
    </row>
    <row r="72" spans="1:53" ht="13.5" thickBot="1">
      <c r="A72" s="103" t="s">
        <v>210</v>
      </c>
      <c r="B72" s="13" t="s">
        <v>209</v>
      </c>
      <c r="C72" s="13" t="s">
        <v>5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  <c r="L72" s="114">
        <f t="shared" si="0"/>
        <v>0</v>
      </c>
      <c r="M72" s="114">
        <f t="shared" si="1"/>
        <v>0</v>
      </c>
      <c r="N72" s="114"/>
      <c r="O72" s="114"/>
      <c r="P72" s="114"/>
      <c r="Q72" s="114"/>
      <c r="R72" s="109">
        <v>0</v>
      </c>
      <c r="S72" s="109">
        <v>0</v>
      </c>
      <c r="T72" s="109">
        <v>0</v>
      </c>
      <c r="U72" s="109">
        <v>0</v>
      </c>
      <c r="V72" s="109"/>
      <c r="W72" s="109"/>
      <c r="X72" s="115">
        <f t="shared" si="7"/>
        <v>0</v>
      </c>
      <c r="Y72" s="115">
        <f t="shared" si="8"/>
        <v>0</v>
      </c>
      <c r="Z72" s="109">
        <v>0</v>
      </c>
      <c r="AA72" s="109">
        <v>0</v>
      </c>
      <c r="AB72" s="109">
        <v>0</v>
      </c>
      <c r="AC72" s="109">
        <v>0</v>
      </c>
      <c r="AD72" s="109">
        <v>0</v>
      </c>
      <c r="AE72" s="109">
        <v>0</v>
      </c>
      <c r="AF72" s="112">
        <f t="shared" si="9"/>
        <v>0</v>
      </c>
      <c r="AG72" s="112">
        <f t="shared" si="10"/>
        <v>0</v>
      </c>
      <c r="AH72" s="109">
        <v>0</v>
      </c>
      <c r="AI72" s="109">
        <v>0</v>
      </c>
      <c r="AJ72" s="109">
        <v>0</v>
      </c>
      <c r="AK72" s="109">
        <v>0</v>
      </c>
      <c r="AL72" s="109">
        <v>0</v>
      </c>
      <c r="AM72" s="109">
        <v>0</v>
      </c>
      <c r="AN72" s="109">
        <v>2150</v>
      </c>
      <c r="AO72" s="109">
        <v>1075</v>
      </c>
      <c r="AP72" s="115">
        <f t="shared" si="5"/>
        <v>2150</v>
      </c>
      <c r="AQ72" s="115">
        <f t="shared" si="6"/>
        <v>1075</v>
      </c>
      <c r="AR72" s="109">
        <v>0</v>
      </c>
      <c r="AS72" s="109">
        <v>0</v>
      </c>
      <c r="AT72" s="112">
        <f t="shared" si="45"/>
        <v>2150</v>
      </c>
      <c r="AU72" s="112">
        <f t="shared" si="46"/>
        <v>1075</v>
      </c>
      <c r="AV72" s="118"/>
      <c r="AW72" s="119"/>
      <c r="AX72" s="119"/>
      <c r="AY72" s="119"/>
      <c r="AZ72" s="119"/>
      <c r="BA72" s="119"/>
    </row>
    <row r="73" spans="1:53" s="131" customFormat="1" ht="13.5" thickBot="1">
      <c r="A73" s="110" t="s">
        <v>211</v>
      </c>
      <c r="B73" s="111" t="s">
        <v>17</v>
      </c>
      <c r="C73" s="111" t="s">
        <v>17</v>
      </c>
      <c r="D73" s="112">
        <f>SUM(D67:D72)</f>
        <v>240393</v>
      </c>
      <c r="E73" s="112">
        <f>SUM(E67:E72)</f>
        <v>216351</v>
      </c>
      <c r="F73" s="112">
        <f aca="true" t="shared" si="47" ref="F73:K73">SUM(F67:F72)</f>
        <v>0</v>
      </c>
      <c r="G73" s="112">
        <f t="shared" si="47"/>
        <v>0</v>
      </c>
      <c r="H73" s="112">
        <f t="shared" si="47"/>
        <v>16200</v>
      </c>
      <c r="I73" s="112">
        <f t="shared" si="47"/>
        <v>16200</v>
      </c>
      <c r="J73" s="112">
        <f t="shared" si="47"/>
        <v>48900</v>
      </c>
      <c r="K73" s="112">
        <f t="shared" si="47"/>
        <v>48900</v>
      </c>
      <c r="L73" s="115">
        <f t="shared" si="0"/>
        <v>65100</v>
      </c>
      <c r="M73" s="115">
        <f t="shared" si="1"/>
        <v>65100</v>
      </c>
      <c r="N73" s="112">
        <f aca="true" t="shared" si="48" ref="N73:AE73">SUM(N67:N72)</f>
        <v>1960987</v>
      </c>
      <c r="O73" s="112">
        <f t="shared" si="48"/>
        <v>1508620</v>
      </c>
      <c r="P73" s="112">
        <f t="shared" si="48"/>
        <v>343460</v>
      </c>
      <c r="Q73" s="112">
        <f t="shared" si="48"/>
        <v>29887</v>
      </c>
      <c r="R73" s="112">
        <f t="shared" si="48"/>
        <v>118829</v>
      </c>
      <c r="S73" s="112">
        <f t="shared" si="48"/>
        <v>98158</v>
      </c>
      <c r="T73" s="112">
        <f t="shared" si="48"/>
        <v>6081886</v>
      </c>
      <c r="U73" s="112">
        <f t="shared" si="48"/>
        <v>3693219</v>
      </c>
      <c r="V73" s="112">
        <f t="shared" si="48"/>
        <v>3440799</v>
      </c>
      <c r="W73" s="112">
        <f t="shared" si="48"/>
        <v>2979745</v>
      </c>
      <c r="X73" s="112">
        <f t="shared" si="48"/>
        <v>9522685</v>
      </c>
      <c r="Y73" s="112">
        <f t="shared" si="48"/>
        <v>6672964</v>
      </c>
      <c r="Z73" s="112">
        <f t="shared" si="48"/>
        <v>26600</v>
      </c>
      <c r="AA73" s="112">
        <f t="shared" si="48"/>
        <v>25920</v>
      </c>
      <c r="AB73" s="112">
        <f t="shared" si="48"/>
        <v>3258764</v>
      </c>
      <c r="AC73" s="112">
        <f t="shared" si="48"/>
        <v>1249666</v>
      </c>
      <c r="AD73" s="112">
        <f t="shared" si="48"/>
        <v>9982299</v>
      </c>
      <c r="AE73" s="112">
        <f t="shared" si="48"/>
        <v>3404012</v>
      </c>
      <c r="AF73" s="112">
        <f t="shared" si="9"/>
        <v>13267663</v>
      </c>
      <c r="AG73" s="112">
        <f t="shared" si="10"/>
        <v>4679598</v>
      </c>
      <c r="AH73" s="112">
        <f>SUM(AH67:AH71)</f>
        <v>0</v>
      </c>
      <c r="AI73" s="112">
        <f aca="true" t="shared" si="49" ref="AI73:AO73">SUM(AI67:AI71)</f>
        <v>0</v>
      </c>
      <c r="AJ73" s="112">
        <f t="shared" si="49"/>
        <v>186700</v>
      </c>
      <c r="AK73" s="112">
        <f t="shared" si="49"/>
        <v>36697</v>
      </c>
      <c r="AL73" s="112">
        <f t="shared" si="49"/>
        <v>5656</v>
      </c>
      <c r="AM73" s="112">
        <f t="shared" si="49"/>
        <v>5656</v>
      </c>
      <c r="AN73" s="112">
        <f t="shared" si="49"/>
        <v>1940340</v>
      </c>
      <c r="AO73" s="112">
        <f t="shared" si="49"/>
        <v>1539327</v>
      </c>
      <c r="AP73" s="115">
        <f t="shared" si="5"/>
        <v>2132696</v>
      </c>
      <c r="AQ73" s="115">
        <f t="shared" si="6"/>
        <v>1581680</v>
      </c>
      <c r="AR73" s="112">
        <f>SUM(AR67:AR71)</f>
        <v>0</v>
      </c>
      <c r="AS73" s="112">
        <f>SUM(AS67:AS71)</f>
        <v>0</v>
      </c>
      <c r="AT73" s="112">
        <f>SUM(AT67:AT71)</f>
        <v>27651813</v>
      </c>
      <c r="AU73" s="112">
        <f>SUM(AU67:AU71)</f>
        <v>14852358</v>
      </c>
      <c r="AV73" s="135"/>
      <c r="AW73" s="136"/>
      <c r="AX73" s="136"/>
      <c r="AY73" s="136"/>
      <c r="AZ73" s="136"/>
      <c r="BA73" s="136"/>
    </row>
    <row r="74" spans="1:53" s="131" customFormat="1" ht="13.5" thickBot="1">
      <c r="A74" s="183" t="s">
        <v>212</v>
      </c>
      <c r="B74" s="184" t="s">
        <v>17</v>
      </c>
      <c r="C74" s="184" t="s">
        <v>17</v>
      </c>
      <c r="D74" s="185">
        <f aca="true" t="shared" si="50" ref="D74:K74">D52+D58+D66+D73</f>
        <v>15075123</v>
      </c>
      <c r="E74" s="185">
        <f t="shared" si="50"/>
        <v>13978394</v>
      </c>
      <c r="F74" s="185">
        <f t="shared" si="50"/>
        <v>418959</v>
      </c>
      <c r="G74" s="185">
        <f t="shared" si="50"/>
        <v>329494</v>
      </c>
      <c r="H74" s="185">
        <f t="shared" si="50"/>
        <v>1890545</v>
      </c>
      <c r="I74" s="185">
        <f t="shared" si="50"/>
        <v>1742420</v>
      </c>
      <c r="J74" s="185">
        <f t="shared" si="50"/>
        <v>4548333</v>
      </c>
      <c r="K74" s="185">
        <f t="shared" si="50"/>
        <v>3143282</v>
      </c>
      <c r="L74" s="186">
        <f t="shared" si="0"/>
        <v>6857837</v>
      </c>
      <c r="M74" s="186">
        <f t="shared" si="1"/>
        <v>5215196</v>
      </c>
      <c r="N74" s="185">
        <f>N52+N58+N66+N73</f>
        <v>79796394</v>
      </c>
      <c r="O74" s="185">
        <f>O52+O58+O66+O73</f>
        <v>74200898</v>
      </c>
      <c r="P74" s="185">
        <f>P52+P58+P66+P73+P53</f>
        <v>9738279</v>
      </c>
      <c r="Q74" s="185">
        <f>Q52+Q58+Q66+Q73+Q53</f>
        <v>8823956</v>
      </c>
      <c r="R74" s="185">
        <f>R52+R58+R66+R73+R53</f>
        <v>11349614</v>
      </c>
      <c r="S74" s="185">
        <f>S52+S58+S66+S73+S53</f>
        <v>10794487</v>
      </c>
      <c r="T74" s="185">
        <f aca="true" t="shared" si="51" ref="T74:Y74">T52+T58+T66+T73+T53+T57</f>
        <v>12100089</v>
      </c>
      <c r="U74" s="185">
        <f t="shared" si="51"/>
        <v>8663819</v>
      </c>
      <c r="V74" s="185">
        <f t="shared" si="51"/>
        <v>33710406</v>
      </c>
      <c r="W74" s="185">
        <f t="shared" si="51"/>
        <v>30273517</v>
      </c>
      <c r="X74" s="185">
        <f t="shared" si="51"/>
        <v>45810495</v>
      </c>
      <c r="Y74" s="185">
        <f t="shared" si="51"/>
        <v>38937336</v>
      </c>
      <c r="Z74" s="185">
        <f aca="true" t="shared" si="52" ref="Z74:AE74">Z52+Z58+Z66+Z73</f>
        <v>94100</v>
      </c>
      <c r="AA74" s="185">
        <f t="shared" si="52"/>
        <v>86754</v>
      </c>
      <c r="AB74" s="185">
        <f t="shared" si="52"/>
        <v>5234721</v>
      </c>
      <c r="AC74" s="185">
        <f t="shared" si="52"/>
        <v>2848480</v>
      </c>
      <c r="AD74" s="185">
        <f t="shared" si="52"/>
        <v>16733969</v>
      </c>
      <c r="AE74" s="185">
        <f t="shared" si="52"/>
        <v>9738599</v>
      </c>
      <c r="AF74" s="185">
        <f t="shared" si="9"/>
        <v>22062790</v>
      </c>
      <c r="AG74" s="185">
        <f t="shared" si="10"/>
        <v>12673833</v>
      </c>
      <c r="AH74" s="185">
        <f aca="true" t="shared" si="53" ref="AH74:AO74">AH52+AH58+AH66+AH73</f>
        <v>0</v>
      </c>
      <c r="AI74" s="185">
        <f t="shared" si="53"/>
        <v>0</v>
      </c>
      <c r="AJ74" s="185">
        <f t="shared" si="53"/>
        <v>10178878</v>
      </c>
      <c r="AK74" s="185">
        <f t="shared" si="53"/>
        <v>9906189</v>
      </c>
      <c r="AL74" s="185">
        <f t="shared" si="53"/>
        <v>918773</v>
      </c>
      <c r="AM74" s="185">
        <f t="shared" si="53"/>
        <v>599967</v>
      </c>
      <c r="AN74" s="185">
        <f t="shared" si="53"/>
        <v>11283821</v>
      </c>
      <c r="AO74" s="185">
        <f t="shared" si="53"/>
        <v>9732722</v>
      </c>
      <c r="AP74" s="186">
        <f t="shared" si="5"/>
        <v>22381472</v>
      </c>
      <c r="AQ74" s="186">
        <f t="shared" si="6"/>
        <v>20238878</v>
      </c>
      <c r="AR74" s="185">
        <f>AR52+AR58+AR66+AR73</f>
        <v>2380063</v>
      </c>
      <c r="AS74" s="185">
        <f>AS52+AS58+AS66+AS73</f>
        <v>2372662</v>
      </c>
      <c r="AT74" s="185">
        <f>AT52+AT58+AT66+AT73</f>
        <v>215452067</v>
      </c>
      <c r="AU74" s="185">
        <f>AU52+AU58+AU66+AU73</f>
        <v>187235640</v>
      </c>
      <c r="AV74" s="135"/>
      <c r="AW74" s="136"/>
      <c r="AX74" s="136"/>
      <c r="AY74" s="136"/>
      <c r="AZ74" s="136"/>
      <c r="BA74" s="136"/>
    </row>
    <row r="75" spans="1:53" s="131" customFormat="1" ht="13.5" thickBot="1">
      <c r="A75" s="110" t="s">
        <v>257</v>
      </c>
      <c r="B75" s="127">
        <v>97</v>
      </c>
      <c r="C75" s="127" t="s">
        <v>3</v>
      </c>
      <c r="D75" s="112"/>
      <c r="E75" s="112"/>
      <c r="F75" s="112"/>
      <c r="G75" s="112"/>
      <c r="H75" s="112"/>
      <c r="I75" s="112"/>
      <c r="J75" s="112"/>
      <c r="K75" s="112"/>
      <c r="L75" s="115"/>
      <c r="M75" s="115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5"/>
      <c r="AQ75" s="115"/>
      <c r="AR75" s="112">
        <v>665974</v>
      </c>
      <c r="AS75" s="112"/>
      <c r="AT75" s="112">
        <f>D75+L75+N75+P75+R75+X75+AF75+AP75+AR75</f>
        <v>665974</v>
      </c>
      <c r="AU75" s="112">
        <f>E75+M75+O75+Q75+S75+Y75+AG75+AQ75+AS75</f>
        <v>0</v>
      </c>
      <c r="AV75" s="135"/>
      <c r="AW75" s="136"/>
      <c r="AX75" s="136"/>
      <c r="AY75" s="136"/>
      <c r="AZ75" s="136"/>
      <c r="BA75" s="136"/>
    </row>
    <row r="76" spans="1:53" s="131" customFormat="1" ht="13.5" thickBot="1">
      <c r="A76" s="183" t="s">
        <v>213</v>
      </c>
      <c r="B76" s="184" t="s">
        <v>17</v>
      </c>
      <c r="C76" s="184" t="s">
        <v>17</v>
      </c>
      <c r="D76" s="185">
        <f>D74</f>
        <v>15075123</v>
      </c>
      <c r="E76" s="185">
        <f>E74</f>
        <v>13978394</v>
      </c>
      <c r="F76" s="185">
        <f aca="true" t="shared" si="54" ref="F76:K76">F74</f>
        <v>418959</v>
      </c>
      <c r="G76" s="185">
        <f t="shared" si="54"/>
        <v>329494</v>
      </c>
      <c r="H76" s="185">
        <f t="shared" si="54"/>
        <v>1890545</v>
      </c>
      <c r="I76" s="185">
        <f t="shared" si="54"/>
        <v>1742420</v>
      </c>
      <c r="J76" s="185">
        <f t="shared" si="54"/>
        <v>4548333</v>
      </c>
      <c r="K76" s="185">
        <f t="shared" si="54"/>
        <v>3143282</v>
      </c>
      <c r="L76" s="186">
        <f t="shared" si="0"/>
        <v>6857837</v>
      </c>
      <c r="M76" s="186">
        <f t="shared" si="1"/>
        <v>5215196</v>
      </c>
      <c r="N76" s="185">
        <f aca="true" t="shared" si="55" ref="N76:AE76">N74</f>
        <v>79796394</v>
      </c>
      <c r="O76" s="185">
        <f t="shared" si="55"/>
        <v>74200898</v>
      </c>
      <c r="P76" s="185">
        <f t="shared" si="55"/>
        <v>9738279</v>
      </c>
      <c r="Q76" s="185">
        <f t="shared" si="55"/>
        <v>8823956</v>
      </c>
      <c r="R76" s="185">
        <f t="shared" si="55"/>
        <v>11349614</v>
      </c>
      <c r="S76" s="185">
        <f t="shared" si="55"/>
        <v>10794487</v>
      </c>
      <c r="T76" s="185">
        <f t="shared" si="55"/>
        <v>12100089</v>
      </c>
      <c r="U76" s="185">
        <f t="shared" si="55"/>
        <v>8663819</v>
      </c>
      <c r="V76" s="185">
        <f t="shared" si="55"/>
        <v>33710406</v>
      </c>
      <c r="W76" s="185">
        <f t="shared" si="55"/>
        <v>30273517</v>
      </c>
      <c r="X76" s="185">
        <f t="shared" si="55"/>
        <v>45810495</v>
      </c>
      <c r="Y76" s="185">
        <f t="shared" si="55"/>
        <v>38937336</v>
      </c>
      <c r="Z76" s="185">
        <f t="shared" si="55"/>
        <v>94100</v>
      </c>
      <c r="AA76" s="185">
        <f t="shared" si="55"/>
        <v>86754</v>
      </c>
      <c r="AB76" s="185">
        <f t="shared" si="55"/>
        <v>5234721</v>
      </c>
      <c r="AC76" s="185">
        <f t="shared" si="55"/>
        <v>2848480</v>
      </c>
      <c r="AD76" s="185">
        <f t="shared" si="55"/>
        <v>16733969</v>
      </c>
      <c r="AE76" s="185">
        <f t="shared" si="55"/>
        <v>9738599</v>
      </c>
      <c r="AF76" s="185">
        <f t="shared" si="9"/>
        <v>22062790</v>
      </c>
      <c r="AG76" s="185">
        <f t="shared" si="10"/>
        <v>12673833</v>
      </c>
      <c r="AH76" s="185">
        <f aca="true" t="shared" si="56" ref="AH76:AO76">AH74</f>
        <v>0</v>
      </c>
      <c r="AI76" s="185">
        <f t="shared" si="56"/>
        <v>0</v>
      </c>
      <c r="AJ76" s="185">
        <f t="shared" si="56"/>
        <v>10178878</v>
      </c>
      <c r="AK76" s="185">
        <f t="shared" si="56"/>
        <v>9906189</v>
      </c>
      <c r="AL76" s="185">
        <f t="shared" si="56"/>
        <v>918773</v>
      </c>
      <c r="AM76" s="185">
        <f t="shared" si="56"/>
        <v>599967</v>
      </c>
      <c r="AN76" s="185">
        <f t="shared" si="56"/>
        <v>11283821</v>
      </c>
      <c r="AO76" s="185">
        <f t="shared" si="56"/>
        <v>9732722</v>
      </c>
      <c r="AP76" s="186">
        <f t="shared" si="5"/>
        <v>22381472</v>
      </c>
      <c r="AQ76" s="186">
        <f t="shared" si="6"/>
        <v>20238878</v>
      </c>
      <c r="AR76" s="185">
        <f>AR74+AR75</f>
        <v>3046037</v>
      </c>
      <c r="AS76" s="185">
        <f>AS74+AS75</f>
        <v>2372662</v>
      </c>
      <c r="AT76" s="185">
        <f>AT74+AT75</f>
        <v>216118041</v>
      </c>
      <c r="AU76" s="185">
        <f>AU74+AU75</f>
        <v>187235640</v>
      </c>
      <c r="AV76" s="135"/>
      <c r="AW76" s="136"/>
      <c r="AX76" s="136"/>
      <c r="AY76" s="136"/>
      <c r="AZ76" s="136"/>
      <c r="BA76" s="136"/>
    </row>
    <row r="77" spans="4:53" ht="12.75"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R77" s="118"/>
      <c r="AS77" s="118"/>
      <c r="AT77" s="118"/>
      <c r="AU77" s="118"/>
      <c r="AV77" s="118"/>
      <c r="AW77" s="119"/>
      <c r="AX77" s="119"/>
      <c r="AY77" s="119"/>
      <c r="AZ77" s="119"/>
      <c r="BA77" s="119"/>
    </row>
    <row r="78" spans="4:53" ht="12.75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R78" s="118"/>
      <c r="AS78" s="118"/>
      <c r="AT78" s="118"/>
      <c r="AU78" s="118"/>
      <c r="AV78" s="118"/>
      <c r="AW78" s="119"/>
      <c r="AX78" s="119"/>
      <c r="AY78" s="119"/>
      <c r="AZ78" s="119"/>
      <c r="BA78" s="119"/>
    </row>
    <row r="79" spans="4:53" ht="12.75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R79" s="118"/>
      <c r="AS79" s="118"/>
      <c r="AT79" s="118"/>
      <c r="AU79" s="118"/>
      <c r="AV79" s="118"/>
      <c r="AW79" s="119"/>
      <c r="AX79" s="119"/>
      <c r="AY79" s="119"/>
      <c r="AZ79" s="119"/>
      <c r="BA79" s="119"/>
    </row>
    <row r="80" spans="4:53" ht="12.75"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R80" s="118"/>
      <c r="AS80" s="118"/>
      <c r="AT80" s="118"/>
      <c r="AU80" s="118"/>
      <c r="AV80" s="118"/>
      <c r="AW80" s="119"/>
      <c r="AX80" s="119"/>
      <c r="AY80" s="119"/>
      <c r="AZ80" s="119"/>
      <c r="BA80" s="119"/>
    </row>
    <row r="81" spans="4:53" ht="12.75"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R81" s="118"/>
      <c r="AS81" s="118"/>
      <c r="AT81" s="118"/>
      <c r="AU81" s="118"/>
      <c r="AV81" s="118"/>
      <c r="AW81" s="119"/>
      <c r="AX81" s="119"/>
      <c r="AY81" s="119"/>
      <c r="AZ81" s="119"/>
      <c r="BA81" s="119"/>
    </row>
    <row r="82" spans="4:53" ht="12.75"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R82" s="118"/>
      <c r="AS82" s="118"/>
      <c r="AT82" s="118"/>
      <c r="AU82" s="118"/>
      <c r="AV82" s="118"/>
      <c r="AW82" s="119"/>
      <c r="AX82" s="119"/>
      <c r="AY82" s="119"/>
      <c r="AZ82" s="119"/>
      <c r="BA82" s="119"/>
    </row>
    <row r="83" spans="4:53" ht="12.75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R83" s="118"/>
      <c r="AS83" s="118"/>
      <c r="AT83" s="118"/>
      <c r="AU83" s="118"/>
      <c r="AV83" s="118"/>
      <c r="AW83" s="119"/>
      <c r="AX83" s="119"/>
      <c r="AY83" s="119"/>
      <c r="AZ83" s="119"/>
      <c r="BA83" s="119"/>
    </row>
    <row r="84" spans="4:53" ht="12.75"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R84" s="118"/>
      <c r="AS84" s="118"/>
      <c r="AT84" s="118"/>
      <c r="AU84" s="118"/>
      <c r="AV84" s="118"/>
      <c r="AW84" s="119"/>
      <c r="AX84" s="119"/>
      <c r="AY84" s="119"/>
      <c r="AZ84" s="119"/>
      <c r="BA84" s="119"/>
    </row>
    <row r="85" spans="4:53" ht="12.75"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R85" s="118"/>
      <c r="AS85" s="118"/>
      <c r="AT85" s="118"/>
      <c r="AU85" s="118"/>
      <c r="AV85" s="118"/>
      <c r="AW85" s="119"/>
      <c r="AX85" s="119"/>
      <c r="AY85" s="119"/>
      <c r="AZ85" s="119"/>
      <c r="BA85" s="119"/>
    </row>
    <row r="86" spans="4:53" ht="12.75"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R86" s="118"/>
      <c r="AS86" s="118"/>
      <c r="AT86" s="118"/>
      <c r="AU86" s="118"/>
      <c r="AV86" s="118"/>
      <c r="AW86" s="119"/>
      <c r="AX86" s="119"/>
      <c r="AY86" s="119"/>
      <c r="AZ86" s="119"/>
      <c r="BA86" s="119"/>
    </row>
    <row r="87" spans="4:53" ht="12.75"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R87" s="118"/>
      <c r="AS87" s="118"/>
      <c r="AT87" s="118"/>
      <c r="AU87" s="118"/>
      <c r="AV87" s="118"/>
      <c r="AW87" s="119"/>
      <c r="AX87" s="119"/>
      <c r="AY87" s="119"/>
      <c r="AZ87" s="119"/>
      <c r="BA87" s="119"/>
    </row>
    <row r="88" spans="4:53" ht="12.75"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R88" s="118"/>
      <c r="AS88" s="118"/>
      <c r="AT88" s="118"/>
      <c r="AU88" s="118"/>
      <c r="AV88" s="118"/>
      <c r="AW88" s="119"/>
      <c r="AX88" s="119"/>
      <c r="AY88" s="119"/>
      <c r="AZ88" s="119"/>
      <c r="BA88" s="119"/>
    </row>
    <row r="89" spans="4:53" ht="12.75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R89" s="118"/>
      <c r="AS89" s="118"/>
      <c r="AT89" s="118"/>
      <c r="AU89" s="118"/>
      <c r="AV89" s="118"/>
      <c r="AW89" s="119"/>
      <c r="AX89" s="119"/>
      <c r="AY89" s="119"/>
      <c r="AZ89" s="119"/>
      <c r="BA89" s="119"/>
    </row>
    <row r="90" spans="4:53" ht="12.75"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R90" s="118"/>
      <c r="AS90" s="118"/>
      <c r="AT90" s="118"/>
      <c r="AU90" s="118"/>
      <c r="AV90" s="118"/>
      <c r="AW90" s="119"/>
      <c r="AX90" s="119"/>
      <c r="AY90" s="119"/>
      <c r="AZ90" s="119"/>
      <c r="BA90" s="119"/>
    </row>
    <row r="91" spans="4:53" ht="12.75"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R91" s="118"/>
      <c r="AS91" s="118"/>
      <c r="AT91" s="118"/>
      <c r="AU91" s="118"/>
      <c r="AV91" s="118"/>
      <c r="AW91" s="119"/>
      <c r="AX91" s="119"/>
      <c r="AY91" s="119"/>
      <c r="AZ91" s="119"/>
      <c r="BA91" s="119"/>
    </row>
    <row r="92" spans="4:53" ht="12.75"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</row>
    <row r="93" spans="4:53" ht="12.75"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</row>
    <row r="94" spans="4:53" ht="12.75"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</row>
    <row r="95" spans="4:53" ht="12.75"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</row>
    <row r="96" spans="4:53" ht="12.75"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</row>
    <row r="97" spans="4:53" ht="12.75"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</row>
    <row r="98" spans="4:53" ht="12.75"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</row>
    <row r="99" spans="4:53" ht="12.75"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</row>
    <row r="100" spans="4:53" ht="12.75"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</row>
    <row r="101" spans="4:53" ht="12.75"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</row>
    <row r="102" spans="4:53" ht="12.75"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</row>
    <row r="103" spans="4:53" ht="12.75"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</row>
    <row r="104" spans="4:53" ht="12.75"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</row>
    <row r="105" spans="4:53" ht="12.75"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</row>
    <row r="106" spans="4:53" ht="12.75"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</row>
    <row r="107" spans="4:53" ht="12.75"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</row>
    <row r="108" spans="4:53" ht="12.75"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</row>
    <row r="109" spans="4:53" ht="12.75"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</row>
    <row r="110" spans="4:53" ht="12.75"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</row>
    <row r="111" spans="4:53" ht="12.75"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</row>
    <row r="112" spans="4:53" ht="12.75"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</row>
    <row r="113" spans="4:53" ht="12.75"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</row>
    <row r="114" spans="4:53" ht="12.75"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</row>
    <row r="115" spans="4:53" ht="12.75"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</row>
    <row r="116" spans="4:53" ht="12.75"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</row>
    <row r="117" spans="4:53" ht="12.75"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</row>
    <row r="118" spans="4:53" ht="12.75"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</row>
    <row r="119" spans="4:53" ht="12.75"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</row>
    <row r="120" spans="4:53" ht="12.75"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</row>
    <row r="121" spans="4:53" ht="12.75"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</row>
    <row r="122" spans="4:53" ht="12.75"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</row>
    <row r="123" spans="4:53" ht="12.75"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</row>
    <row r="124" spans="4:53" ht="12.75"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</row>
    <row r="125" spans="4:53" ht="12.75"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</row>
    <row r="126" spans="4:53" ht="12.75"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</row>
    <row r="127" spans="4:53" ht="12.75"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</row>
    <row r="128" spans="4:53" ht="12.75"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</row>
    <row r="129" spans="4:53" ht="12.75"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</row>
    <row r="130" spans="4:53" ht="12.75"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</row>
    <row r="131" spans="4:53" ht="12.75"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</row>
    <row r="132" spans="4:53" ht="12.75"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</row>
    <row r="133" spans="4:53" ht="12.75"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</row>
    <row r="134" spans="4:53" ht="12.75"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</row>
    <row r="135" spans="4:53" ht="12.75"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</row>
    <row r="136" spans="4:53" ht="12.75"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</row>
    <row r="137" spans="4:53" ht="12.75"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</row>
    <row r="138" spans="4:53" ht="12.75"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</row>
    <row r="139" spans="4:53" ht="12.75"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</row>
    <row r="140" spans="4:53" ht="12.75"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</row>
    <row r="141" spans="4:53" ht="12.75"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</row>
    <row r="142" spans="4:53" ht="12.75"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</row>
    <row r="143" spans="4:53" ht="12.75"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</row>
    <row r="144" spans="4:53" ht="12.75"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</row>
    <row r="145" spans="4:53" ht="12.75"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</row>
    <row r="146" spans="4:53" ht="12.75"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</row>
    <row r="147" spans="4:53" ht="12.75"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</row>
    <row r="148" spans="4:53" ht="12.75"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</row>
    <row r="149" spans="4:53" ht="12.75"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</row>
    <row r="150" spans="4:53" ht="12.75"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</row>
    <row r="151" spans="4:53" ht="12.75"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</row>
    <row r="152" spans="4:53" ht="12.75"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</row>
    <row r="153" spans="4:53" ht="12.75"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</row>
    <row r="154" spans="4:53" ht="12.75"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</row>
    <row r="155" spans="4:53" ht="12.75"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</row>
    <row r="156" spans="4:53" ht="12.75"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</row>
    <row r="157" spans="4:53" ht="12.75"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</row>
    <row r="158" spans="4:53" ht="12.75"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</row>
    <row r="159" spans="4:53" ht="12.75"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</row>
    <row r="160" spans="4:53" ht="12.75"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</row>
    <row r="161" spans="4:53" ht="12.75"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</row>
    <row r="162" spans="4:53" ht="12.75"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</row>
    <row r="163" spans="4:53" ht="12.75"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</row>
    <row r="164" spans="4:53" ht="12.75"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</row>
    <row r="165" spans="4:53" ht="12.75"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</row>
    <row r="166" spans="4:53" ht="12.75"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</row>
    <row r="167" spans="4:53" ht="12.75"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</row>
    <row r="168" spans="4:53" ht="12.75"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</row>
    <row r="169" spans="4:53" ht="12.75"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</row>
    <row r="170" spans="4:53" ht="12.75"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</row>
    <row r="171" spans="4:53" ht="12.75"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</row>
    <row r="172" spans="4:53" ht="12.75"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</row>
    <row r="173" spans="4:53" ht="12.75"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</row>
    <row r="174" spans="4:53" ht="12.75"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</row>
    <row r="175" spans="4:53" ht="12.75"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</row>
    <row r="176" spans="4:53" ht="12.75"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</row>
    <row r="177" spans="4:53" ht="12.75"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</row>
    <row r="178" spans="4:53" ht="12.75"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</row>
    <row r="179" spans="4:53" ht="12.75"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</row>
    <row r="180" spans="4:53" ht="12.75"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</row>
    <row r="181" spans="4:53" ht="12.75"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</row>
    <row r="182" spans="4:53" ht="12.75"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</row>
    <row r="183" spans="4:53" ht="12.75"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</row>
    <row r="184" spans="4:53" ht="12.75"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</row>
    <row r="185" spans="4:53" ht="12.75"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</row>
    <row r="186" spans="4:53" ht="12.75"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</row>
    <row r="187" spans="4:53" ht="12.75"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</row>
    <row r="188" spans="4:53" ht="12.75"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</row>
    <row r="189" spans="4:53" ht="12.75"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</row>
  </sheetData>
  <mergeCells count="30">
    <mergeCell ref="A8:AU8"/>
    <mergeCell ref="AR10:AS11"/>
    <mergeCell ref="T10:Y10"/>
    <mergeCell ref="T11:U11"/>
    <mergeCell ref="V11:W11"/>
    <mergeCell ref="X11:Y11"/>
    <mergeCell ref="L11:M11"/>
    <mergeCell ref="Z10:AG10"/>
    <mergeCell ref="AD11:AE11"/>
    <mergeCell ref="AF11:AG11"/>
    <mergeCell ref="R10:S11"/>
    <mergeCell ref="AH11:AI11"/>
    <mergeCell ref="AJ11:AK11"/>
    <mergeCell ref="AT10:AU11"/>
    <mergeCell ref="AL11:AM11"/>
    <mergeCell ref="AN11:AO11"/>
    <mergeCell ref="AP11:AQ11"/>
    <mergeCell ref="AH10:AQ10"/>
    <mergeCell ref="Z11:AA11"/>
    <mergeCell ref="AB11:AC11"/>
    <mergeCell ref="N10:O11"/>
    <mergeCell ref="P10:Q11"/>
    <mergeCell ref="D10:E11"/>
    <mergeCell ref="A10:A11"/>
    <mergeCell ref="B10:B11"/>
    <mergeCell ref="C10:C11"/>
    <mergeCell ref="F10:M10"/>
    <mergeCell ref="F11:G11"/>
    <mergeCell ref="H11:I11"/>
    <mergeCell ref="J11:K11"/>
  </mergeCells>
  <printOptions/>
  <pageMargins left="0.75" right="0.75" top="0.17" bottom="0.1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a_valkanova</dc:creator>
  <cp:keywords/>
  <dc:description/>
  <cp:lastModifiedBy>a_valkanova</cp:lastModifiedBy>
  <cp:lastPrinted>2012-08-15T12:56:50Z</cp:lastPrinted>
  <dcterms:created xsi:type="dcterms:W3CDTF">2012-08-13T11:27:09Z</dcterms:created>
  <dcterms:modified xsi:type="dcterms:W3CDTF">2012-08-15T15:49:27Z</dcterms:modified>
  <cp:category/>
  <cp:version/>
  <cp:contentType/>
  <cp:contentStatus/>
</cp:coreProperties>
</file>