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<sst xmlns="http://schemas.openxmlformats.org/spreadsheetml/2006/main" count="2950" uniqueCount="2088">
  <si>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</si>
  <si>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</si>
  <si>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</si>
  <si>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</si>
  <si>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</si>
  <si>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</si>
  <si>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</si>
  <si>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</si>
  <si>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</si>
  <si>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</si>
  <si>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</si>
  <si>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</si>
  <si>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</si>
  <si>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</si>
  <si>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</si>
  <si>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</si>
  <si>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</si>
  <si>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</si>
  <si>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</si>
  <si>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</si>
  <si>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</si>
  <si>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</si>
  <si>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</si>
  <si>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</si>
  <si>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</si>
  <si>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</si>
  <si>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</si>
  <si>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</si>
  <si>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</si>
  <si>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</si>
  <si>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</si>
  <si>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</si>
  <si>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</si>
  <si>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</si>
  <si>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</si>
  <si>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</si>
  <si>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</si>
  <si>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</si>
  <si>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</si>
  <si>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</si>
  <si>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</si>
  <si>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</si>
  <si>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</si>
  <si>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</si>
  <si>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</si>
  <si>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</si>
  <si>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</si>
  <si>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</si>
  <si>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</si>
  <si>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</si>
  <si>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</si>
  <si>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</si>
  <si>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</si>
  <si>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</si>
  <si>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</si>
  <si>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</si>
  <si>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</si>
  <si>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</si>
  <si>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</si>
  <si>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</si>
  <si>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</si>
  <si>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</si>
  <si>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</si>
  <si>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</si>
  <si>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</si>
  <si>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</si>
  <si>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</si>
  <si>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</si>
  <si>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</si>
  <si>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</si>
  <si>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</si>
  <si>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</si>
  <si>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</si>
  <si>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</si>
  <si>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</si>
  <si>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</si>
  <si>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</si>
  <si>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</si>
  <si>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</si>
  <si>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</si>
  <si>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</si>
  <si>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</si>
  <si>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</si>
  <si>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</si>
  <si>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</si>
  <si>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</si>
  <si>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</si>
  <si>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</si>
  <si>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</si>
  <si>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</si>
  <si>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</si>
  <si>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</si>
  <si>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</si>
  <si>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</si>
  <si>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</si>
  <si>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</si>
  <si>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</si>
  <si>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</si>
  <si>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</si>
  <si>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</si>
  <si>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</si>
  <si>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</si>
  <si>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</si>
  <si>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</si>
  <si>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</si>
  <si>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</si>
  <si>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</si>
  <si>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</si>
  <si>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</si>
  <si>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</si>
  <si>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</si>
  <si>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</si>
  <si>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</si>
  <si>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</si>
  <si>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</si>
  <si>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</si>
  <si>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</si>
  <si>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</si>
  <si>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</si>
  <si>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</si>
  <si>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</si>
  <si>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</si>
  <si>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</si>
  <si>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</si>
  <si>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</si>
  <si>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</si>
  <si>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</si>
  <si>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</si>
  <si>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</si>
  <si>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</si>
  <si>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</si>
  <si>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</si>
  <si>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</si>
  <si>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</si>
  <si>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</si>
  <si>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</si>
  <si>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</si>
  <si>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</si>
  <si>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</si>
  <si>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</si>
  <si>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</si>
  <si>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</si>
  <si>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</si>
  <si>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</si>
  <si>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</si>
  <si>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</si>
  <si>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</si>
  <si>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</si>
  <si>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</si>
  <si>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</si>
  <si>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</si>
  <si>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</si>
  <si>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</si>
  <si>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</si>
  <si>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</si>
  <si>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</si>
  <si>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</si>
  <si>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</si>
  <si>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</si>
  <si>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</si>
  <si>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</si>
  <si>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</si>
  <si>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</si>
  <si>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</si>
  <si>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</si>
  <si>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</si>
  <si>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</si>
  <si>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</si>
  <si>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</si>
  <si>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</si>
  <si>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</si>
  <si>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</si>
  <si>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</si>
  <si>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</si>
  <si>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</si>
  <si>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</si>
  <si>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</si>
  <si>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</si>
  <si>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</si>
  <si>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</si>
  <si>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</si>
  <si>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</si>
  <si>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</si>
  <si>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</si>
  <si>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</si>
  <si>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</si>
  <si>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</si>
  <si>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</si>
  <si>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</si>
  <si>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</si>
  <si>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</si>
  <si>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</si>
  <si>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</si>
  <si>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</si>
  <si>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</si>
  <si>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</si>
  <si>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</si>
  <si>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</si>
  <si>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</si>
  <si>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</si>
  <si>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</si>
  <si>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</si>
  <si>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</si>
  <si>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</si>
  <si>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</si>
  <si>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</si>
  <si>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</si>
  <si>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</si>
  <si>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</si>
  <si>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</si>
  <si>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</si>
  <si>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</si>
  <si>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</si>
  <si>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</si>
  <si>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</si>
  <si>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</si>
  <si>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</si>
  <si>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</si>
  <si>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</si>
  <si>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</si>
  <si>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</si>
  <si>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</si>
  <si>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</si>
  <si>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</si>
  <si>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</si>
  <si>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</si>
  <si>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</si>
  <si>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</si>
  <si>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</si>
  <si>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</si>
  <si>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</si>
  <si>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</si>
  <si>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</si>
  <si>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</si>
  <si>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</si>
  <si>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</si>
  <si>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</si>
  <si>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</si>
  <si>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</si>
  <si>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</si>
  <si>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</si>
  <si>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</si>
  <si>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</si>
  <si>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</si>
  <si>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</si>
  <si>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</si>
  <si>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</si>
  <si>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</si>
  <si>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</si>
  <si>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</si>
  <si>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</si>
  <si>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</si>
  <si>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</si>
  <si>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</si>
  <si>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</si>
  <si>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</si>
  <si>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</si>
  <si>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</si>
  <si>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</si>
  <si>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</si>
  <si>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</si>
  <si>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</si>
  <si>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</si>
  <si>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</si>
  <si>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</si>
  <si>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</si>
  <si>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</si>
  <si>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</si>
  <si>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</si>
  <si>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</si>
  <si>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</si>
  <si>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</si>
  <si>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</si>
  <si>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</si>
  <si>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</si>
  <si>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</si>
  <si>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</si>
  <si>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</si>
  <si>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</si>
  <si>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</si>
  <si>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</si>
  <si>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</si>
  <si>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</si>
  <si>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</si>
  <si>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</si>
  <si>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</si>
  <si>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</si>
  <si>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</si>
  <si>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</si>
  <si>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</si>
  <si>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</si>
  <si>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</si>
  <si>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</si>
  <si>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</si>
  <si>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</si>
  <si>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</si>
  <si>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</si>
  <si>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</si>
  <si>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</si>
  <si>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</si>
  <si>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</si>
  <si>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</si>
  <si>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</si>
  <si>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</si>
  <si>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</si>
  <si>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</si>
  <si>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</si>
  <si>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</si>
  <si>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</si>
  <si>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</si>
  <si>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</si>
  <si>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</si>
  <si>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</si>
  <si>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</si>
  <si>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</si>
  <si>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</si>
  <si>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</si>
  <si>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</si>
  <si>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</si>
  <si>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</si>
  <si>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</si>
  <si>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</si>
  <si>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</si>
  <si>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</si>
  <si>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</si>
  <si>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</si>
  <si>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</si>
  <si>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</si>
  <si>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</si>
  <si>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</si>
  <si>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</si>
  <si>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</si>
  <si>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</si>
  <si>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</si>
  <si>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</si>
  <si>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</si>
  <si>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</si>
  <si>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</si>
  <si>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</si>
  <si>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</si>
  <si>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</si>
  <si>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</si>
  <si>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</si>
  <si>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</si>
  <si>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</si>
  <si>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</si>
  <si>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</si>
  <si>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</si>
  <si>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</si>
  <si>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</si>
  <si>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</si>
  <si>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</si>
  <si>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</si>
  <si>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</si>
  <si>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</si>
  <si>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</si>
  <si>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</si>
  <si>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</si>
  <si>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</si>
  <si>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</si>
  <si>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</si>
  <si>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</si>
  <si>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</si>
  <si>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</si>
  <si>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</si>
  <si>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</si>
  <si>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</si>
  <si>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</si>
  <si>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</si>
  <si>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</si>
  <si>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</si>
  <si>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</si>
  <si>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</si>
  <si>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</si>
  <si>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</si>
  <si>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</si>
  <si>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</si>
  <si>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</si>
  <si>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</si>
  <si>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</si>
  <si>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</si>
  <si>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</si>
  <si>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</si>
  <si>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</si>
  <si>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</si>
  <si>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</si>
  <si>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</si>
  <si>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</si>
  <si>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</si>
  <si>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</si>
  <si>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</si>
  <si>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</si>
  <si>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</si>
  <si>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</si>
  <si>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</si>
  <si>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</si>
  <si>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</si>
  <si>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</si>
  <si>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</si>
  <si>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</si>
  <si>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</si>
  <si>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</si>
  <si>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</si>
  <si>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</si>
  <si>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</si>
  <si>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</si>
  <si>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</si>
  <si>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</si>
  <si>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</si>
  <si>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</si>
  <si>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</si>
  <si>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</si>
  <si>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</si>
  <si>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</si>
  <si>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</si>
  <si>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</si>
  <si>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</si>
  <si>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</si>
  <si>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</si>
  <si>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</si>
  <si>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</si>
  <si>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</si>
  <si>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</si>
  <si>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</si>
  <si>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</si>
  <si>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</si>
  <si>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</si>
  <si>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</si>
  <si>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</si>
  <si>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</si>
  <si>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</si>
  <si>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</si>
  <si>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</si>
  <si>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</si>
  <si>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</si>
  <si>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</si>
  <si>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</si>
  <si>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</si>
  <si>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</si>
  <si>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</si>
  <si>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</si>
  <si>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</si>
  <si>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</si>
  <si>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</si>
  <si>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</si>
  <si>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</si>
  <si>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</si>
  <si>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</si>
  <si>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</si>
  <si>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</si>
  <si>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</si>
  <si>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</si>
  <si>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</si>
  <si>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</si>
  <si>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</si>
  <si>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</si>
  <si>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</si>
  <si>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</si>
  <si>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</si>
  <si>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</si>
  <si>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</si>
  <si>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</si>
  <si>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</si>
  <si>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</si>
  <si>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</si>
  <si>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</si>
  <si>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</si>
  <si>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</si>
  <si>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</si>
  <si>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</si>
  <si>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</si>
  <si>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</si>
  <si>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</si>
  <si>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</si>
  <si>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</si>
  <si>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</si>
  <si>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</si>
  <si>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</si>
  <si>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</si>
  <si>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</si>
  <si>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</si>
  <si>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</si>
  <si>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</si>
  <si>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</si>
  <si>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</si>
  <si>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</si>
  <si>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</si>
  <si>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</si>
  <si>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</si>
  <si>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</si>
  <si>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</si>
  <si>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</si>
  <si>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</si>
  <si>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</si>
  <si>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</si>
  <si>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</si>
  <si>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</si>
  <si>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</si>
  <si>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</si>
  <si>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</si>
  <si>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</si>
  <si>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</si>
  <si>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</si>
  <si>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</si>
  <si>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</si>
  <si>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</si>
  <si>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</si>
  <si>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</si>
  <si>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</si>
  <si>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</si>
  <si>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</si>
  <si>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</si>
  <si>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</si>
  <si>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</si>
  <si>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</si>
  <si>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</si>
  <si>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</si>
  <si>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</si>
  <si>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</si>
  <si>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</si>
  <si>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</si>
  <si>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</si>
  <si>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</si>
  <si>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</si>
  <si>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</si>
  <si>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</si>
  <si>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</si>
  <si>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</si>
  <si>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</si>
  <si>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</si>
  <si>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</si>
  <si>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</si>
  <si>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</si>
  <si>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</si>
  <si>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</si>
  <si>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</si>
  <si>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</si>
  <si>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</si>
  <si>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</si>
  <si>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</si>
  <si>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</si>
  <si>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</si>
  <si>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</si>
  <si>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</si>
  <si>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</si>
  <si>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</si>
  <si>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</si>
  <si>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</si>
  <si>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</si>
  <si>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</si>
  <si>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</si>
  <si>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</si>
  <si>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</si>
  <si>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</si>
  <si>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</si>
  <si>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</si>
  <si>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</si>
  <si>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</si>
  <si>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</si>
  <si>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</si>
  <si>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</si>
  <si>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</si>
  <si>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</si>
  <si>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</si>
  <si>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</si>
  <si>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</si>
  <si>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</si>
  <si>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</si>
  <si>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</si>
  <si>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</si>
  <si>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</si>
  <si>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</si>
  <si>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</si>
  <si>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</si>
  <si>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</si>
  <si>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</si>
  <si>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</si>
  <si>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</si>
  <si>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</si>
  <si>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</si>
  <si>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</si>
  <si>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</si>
  <si>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</si>
  <si>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</si>
  <si>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</si>
  <si>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</si>
  <si>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</si>
  <si>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</si>
  <si>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</si>
  <si>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</si>
  <si>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</si>
  <si>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</si>
  <si>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</si>
  <si>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</si>
  <si>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</si>
  <si>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</si>
  <si>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</si>
  <si>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</si>
  <si>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</si>
  <si>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</si>
  <si>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</si>
  <si>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</si>
  <si>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</si>
  <si>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</si>
  <si>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</si>
  <si>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</si>
  <si>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</si>
  <si>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</si>
  <si>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</si>
  <si>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</si>
  <si>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</si>
  <si>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</si>
  <si>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</si>
  <si>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</si>
  <si>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</si>
  <si>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</si>
  <si>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</si>
  <si>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</si>
  <si>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</si>
  <si>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</si>
  <si>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</si>
  <si>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</si>
  <si>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</si>
  <si>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</si>
  <si>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</si>
  <si>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</si>
  <si>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</si>
  <si>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</si>
  <si>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</si>
  <si>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</si>
  <si>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</si>
  <si>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</si>
  <si>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</si>
  <si>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</si>
  <si>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</si>
  <si>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</si>
  <si>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</si>
  <si>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</si>
  <si>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</si>
  <si>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</si>
  <si>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</si>
  <si>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</si>
  <si>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</si>
  <si>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</si>
  <si>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</si>
  <si>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</si>
  <si>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</si>
  <si>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</si>
  <si>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</si>
  <si>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</si>
  <si>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</si>
  <si>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</si>
  <si>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</si>
  <si>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</si>
  <si>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</si>
  <si>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</si>
  <si>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</si>
  <si>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</si>
  <si>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</si>
  <si>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</si>
  <si>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</si>
  <si>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</si>
  <si>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</si>
  <si>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</si>
  <si>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</si>
  <si>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</si>
  <si>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</si>
  <si>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</si>
  <si>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</si>
  <si>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</si>
  <si>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</si>
  <si>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</si>
  <si>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</si>
  <si>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</si>
  <si>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</si>
  <si>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</si>
  <si>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</si>
  <si>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</si>
  <si>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</si>
  <si>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</si>
  <si>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</si>
  <si>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</si>
  <si>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</si>
  <si>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</si>
  <si>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</si>
  <si>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</si>
  <si>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</si>
  <si>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</si>
  <si>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</si>
  <si>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</si>
  <si>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</si>
  <si>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</si>
  <si>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</si>
  <si>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</si>
  <si>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</si>
  <si>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</si>
  <si>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</si>
  <si>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</si>
  <si>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</si>
  <si>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</si>
  <si>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</si>
  <si>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</si>
  <si>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</si>
  <si>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</si>
  <si>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</si>
  <si>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</si>
  <si>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</si>
  <si>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</si>
  <si>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</si>
  <si>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</si>
  <si>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</si>
  <si>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</si>
  <si>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</si>
  <si>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</si>
  <si>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</si>
  <si>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</si>
  <si>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</si>
  <si>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</si>
  <si>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</si>
  <si>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</si>
  <si>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</si>
  <si>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</si>
  <si>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</si>
  <si>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</si>
  <si>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</si>
  <si>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</si>
  <si>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</si>
  <si>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</si>
  <si>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</si>
  <si>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</si>
  <si>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</si>
  <si>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</si>
  <si>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</si>
  <si>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</si>
  <si>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</si>
  <si>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</si>
  <si>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</si>
  <si>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</si>
  <si>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</si>
  <si>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</si>
  <si>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</si>
  <si>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</si>
  <si>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</si>
  <si>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</si>
  <si>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</si>
  <si>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</si>
  <si>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</si>
  <si>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</si>
  <si>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</si>
  <si>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</si>
  <si>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</si>
  <si>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</si>
  <si>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</si>
  <si>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</si>
  <si>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</si>
  <si>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</si>
  <si>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</si>
  <si>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</si>
  <si>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</si>
  <si>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</si>
  <si>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</si>
  <si>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</si>
  <si>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</si>
  <si>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</si>
  <si>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</si>
  <si>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</si>
  <si>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</si>
  <si>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</si>
  <si>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</si>
  <si>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</si>
  <si>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</si>
  <si>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</si>
  <si>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</si>
  <si>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</si>
  <si>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</si>
  <si>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</si>
  <si>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</si>
  <si>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</si>
  <si>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</si>
  <si>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</si>
  <si>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</si>
  <si>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</si>
  <si>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</si>
  <si>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</si>
  <si>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</si>
  <si>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</si>
  <si>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</si>
  <si>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</si>
  <si>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</si>
  <si>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</si>
  <si>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</si>
  <si>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</si>
  <si>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</si>
  <si>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</si>
  <si>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</si>
  <si>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</si>
  <si>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</si>
  <si>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</si>
  <si>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</si>
  <si>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</si>
  <si>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</si>
  <si>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</si>
  <si>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</si>
  <si>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</si>
  <si>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</si>
  <si>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</si>
  <si>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</si>
  <si>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</si>
  <si>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</si>
  <si>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</si>
  <si>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</si>
  <si>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</si>
  <si>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</si>
  <si>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</si>
  <si>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</si>
  <si>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</si>
  <si>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</si>
  <si>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</si>
  <si>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</si>
  <si>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</si>
  <si>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</si>
  <si>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</si>
  <si>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</si>
  <si>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</si>
  <si>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</si>
  <si>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</si>
  <si>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</si>
  <si>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</si>
  <si>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</si>
  <si>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</si>
  <si>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</si>
  <si>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</si>
  <si>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</si>
  <si>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</si>
  <si>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</si>
  <si>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</si>
  <si>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</si>
  <si>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</si>
  <si>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</si>
  <si>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</si>
  <si>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</si>
  <si>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</si>
  <si>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</si>
  <si>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</si>
  <si>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</si>
  <si>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</si>
  <si>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</si>
  <si>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</si>
  <si>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</si>
  <si>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</si>
  <si>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</si>
  <si>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</si>
  <si>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</si>
  <si>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</si>
  <si>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</si>
  <si>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</si>
  <si>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</si>
  <si>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</si>
  <si>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</si>
  <si>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</si>
  <si>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</si>
  <si>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</si>
  <si>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</si>
  <si>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</si>
  <si>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</si>
  <si>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</si>
  <si>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</si>
  <si>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</si>
  <si>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</si>
  <si>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</si>
  <si>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</si>
  <si>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</si>
  <si>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</si>
  <si>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</si>
  <si>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</si>
  <si>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</si>
  <si>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</si>
  <si>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</si>
  <si>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</si>
  <si>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</si>
  <si>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</si>
  <si>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</si>
  <si>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</si>
  <si>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</si>
  <si>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</si>
  <si>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</si>
  <si>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</si>
  <si>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</si>
  <si>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</si>
  <si>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</si>
  <si>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</si>
  <si>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</si>
  <si>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</si>
  <si>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</si>
  <si>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</si>
  <si>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</si>
  <si>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</si>
  <si>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</si>
  <si>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</si>
  <si>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</si>
  <si>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</si>
  <si>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</si>
  <si>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</si>
  <si>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</si>
  <si>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</si>
  <si>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</si>
  <si>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</si>
  <si>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</si>
  <si>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</si>
  <si>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</si>
  <si>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</si>
  <si>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</si>
  <si>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</si>
  <si>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</si>
  <si>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</si>
  <si>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</si>
  <si>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</si>
  <si>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</si>
  <si>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</si>
  <si>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</si>
  <si>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</si>
  <si>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</si>
  <si>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</si>
  <si>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</si>
  <si>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</si>
  <si>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</si>
  <si>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</si>
  <si>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</si>
  <si>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</si>
  <si>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</si>
  <si>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</si>
  <si>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</si>
  <si>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</si>
  <si>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</si>
  <si>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</si>
  <si>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</si>
  <si>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</si>
  <si>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</si>
  <si>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</si>
  <si>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</si>
  <si>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</si>
  <si>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</si>
  <si>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</si>
  <si>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</si>
  <si>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</si>
  <si>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</si>
  <si>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</si>
  <si>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</si>
  <si>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</si>
  <si>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</si>
  <si>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</si>
  <si>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</si>
  <si>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</si>
  <si>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</si>
  <si>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</si>
  <si>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</si>
  <si>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</si>
  <si>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</si>
  <si>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</si>
  <si>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</si>
  <si>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</si>
  <si>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</si>
  <si>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</si>
  <si>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</si>
  <si>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</si>
  <si>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</si>
  <si>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</si>
  <si>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</si>
  <si>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</si>
  <si>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</si>
  <si>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</si>
  <si>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</si>
  <si>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</si>
  <si>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</si>
  <si>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</si>
  <si>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</si>
  <si>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</si>
  <si>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</si>
  <si>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</si>
  <si>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</si>
  <si>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</si>
  <si>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</si>
  <si>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</si>
  <si>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</si>
  <si>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</si>
  <si>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</si>
  <si>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</si>
  <si>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</si>
  <si>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</si>
  <si>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</si>
  <si>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</si>
  <si>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</si>
  <si>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</si>
  <si>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</si>
  <si>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</si>
  <si>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</si>
  <si>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</si>
  <si>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</si>
  <si>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</si>
  <si>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</si>
  <si>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</si>
  <si>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</si>
  <si>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</si>
  <si>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</si>
  <si>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</si>
  <si>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</si>
  <si>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</si>
  <si>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</si>
  <si>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</si>
  <si>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</si>
  <si>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</si>
  <si>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</si>
  <si>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</si>
  <si>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</si>
  <si>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</si>
  <si>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</si>
  <si>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</si>
  <si>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</si>
  <si>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</si>
  <si>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</si>
  <si>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</si>
  <si>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</si>
  <si>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</si>
  <si>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</si>
  <si>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</si>
  <si>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</si>
  <si>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</si>
  <si>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</si>
  <si>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</si>
  <si>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</si>
  <si>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</si>
  <si>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</si>
  <si>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</si>
  <si>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</si>
  <si>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</si>
  <si>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</si>
  <si>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</si>
  <si>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</si>
  <si>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</si>
  <si>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</si>
  <si>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</si>
  <si>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</si>
  <si>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</si>
  <si>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</si>
  <si>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</si>
  <si>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</si>
  <si>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</si>
  <si>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</si>
  <si>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</si>
  <si>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</si>
  <si>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</si>
  <si>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</si>
  <si>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</si>
  <si>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</si>
  <si>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</si>
  <si>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</si>
  <si>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</si>
  <si>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</si>
  <si>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</si>
  <si>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</si>
  <si>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</si>
  <si>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</si>
  <si>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</si>
  <si>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</si>
  <si>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</si>
  <si>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</si>
  <si>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</si>
  <si>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</si>
  <si>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</si>
  <si>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</si>
  <si>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</si>
  <si>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</si>
  <si>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</si>
  <si>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</si>
  <si>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</si>
  <si>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</si>
  <si>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</si>
  <si>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</si>
  <si>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</si>
  <si>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</si>
  <si>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</si>
  <si>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</si>
  <si>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</si>
  <si>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</si>
  <si>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</si>
  <si>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</si>
  <si>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</si>
  <si>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</si>
  <si>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</si>
  <si>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</si>
  <si>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</si>
  <si>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</si>
  <si>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</si>
  <si>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</si>
  <si>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</si>
  <si>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</si>
  <si>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</si>
  <si>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</si>
  <si>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</si>
  <si>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</si>
  <si>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</si>
  <si>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</si>
  <si>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</si>
  <si>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</si>
  <si>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</si>
  <si>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</si>
  <si>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</si>
  <si>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</si>
  <si>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</si>
  <si>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</si>
  <si>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</si>
  <si>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</si>
  <si>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</si>
  <si>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</si>
  <si>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</si>
  <si>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</si>
  <si>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</si>
  <si>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</si>
  <si>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</si>
  <si>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</si>
  <si>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</si>
  <si>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</si>
  <si>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</si>
  <si>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</si>
  <si>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</si>
  <si>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</si>
  <si>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</si>
  <si>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</si>
  <si>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</si>
  <si>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</si>
  <si>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</si>
  <si>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</si>
  <si>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</si>
  <si>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</si>
  <si>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</si>
  <si>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</si>
  <si>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</si>
  <si>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</si>
  <si>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</si>
  <si>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</si>
  <si>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</si>
  <si>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</si>
  <si>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</si>
  <si>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</si>
  <si>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</si>
  <si>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</si>
  <si>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</si>
  <si>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</si>
  <si>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</si>
  <si>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</si>
  <si>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</si>
  <si>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</si>
  <si>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</si>
  <si>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</si>
  <si>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</si>
  <si>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</si>
  <si>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</si>
  <si>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</si>
  <si>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</si>
  <si>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</si>
  <si>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</si>
  <si>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</si>
  <si>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</si>
  <si>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</si>
  <si>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</si>
  <si>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</si>
  <si>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</si>
  <si>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</si>
  <si>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</si>
  <si>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</si>
  <si>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</si>
  <si>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</si>
  <si>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</si>
  <si>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</si>
  <si>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</si>
  <si>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</si>
  <si>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</si>
  <si>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</si>
  <si>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</si>
  <si>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</si>
  <si>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</si>
  <si>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</si>
  <si>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</si>
  <si>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</si>
  <si>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</si>
  <si>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</si>
  <si>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</si>
  <si>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</si>
  <si>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</si>
  <si>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</si>
  <si>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</si>
  <si>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</si>
  <si>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</si>
  <si>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</si>
  <si>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</si>
  <si>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</si>
  <si>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</si>
  <si>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</si>
  <si>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</si>
  <si>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</si>
  <si>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</si>
  <si>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</si>
  <si>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</si>
  <si>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</si>
  <si>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</si>
  <si>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</si>
  <si>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</si>
  <si>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</si>
  <si>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</si>
  <si>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</si>
  <si>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</si>
  <si>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</si>
  <si>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</si>
  <si>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</si>
  <si>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</si>
  <si>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</si>
  <si>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</si>
  <si>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</si>
  <si>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</si>
  <si>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</si>
  <si>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</si>
  <si>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</si>
  <si>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</si>
  <si>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</si>
  <si>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</si>
  <si>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</si>
  <si>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</si>
  <si>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</si>
  <si>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</si>
  <si>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</si>
  <si>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</si>
  <si>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</si>
  <si>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</si>
  <si>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</si>
  <si>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</si>
  <si>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</si>
  <si>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</si>
  <si>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</si>
  <si>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</si>
  <si>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</si>
  <si>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</si>
  <si>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</si>
  <si>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</si>
  <si>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</si>
  <si>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</si>
  <si>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</si>
  <si>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</si>
  <si>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</si>
  <si>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</si>
  <si>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</si>
  <si>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</si>
  <si>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</si>
  <si>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</si>
  <si>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</si>
  <si>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</si>
  <si>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</si>
  <si>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</si>
  <si>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</si>
  <si>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</si>
  <si>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</si>
  <si>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</si>
  <si>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</si>
  <si>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</si>
  <si>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</si>
  <si>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</si>
  <si>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</si>
  <si>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</si>
  <si>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</si>
  <si>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</si>
  <si>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</si>
  <si>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</si>
  <si>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</si>
  <si>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</si>
  <si>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</si>
  <si>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</si>
  <si>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</si>
  <si>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</si>
  <si>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</si>
  <si>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</si>
  <si>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</si>
  <si>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</si>
  <si>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</si>
  <si>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</si>
  <si>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</si>
  <si>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</si>
  <si>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</si>
  <si>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</si>
  <si>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</si>
  <si>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</si>
  <si>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</si>
  <si>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</si>
  <si>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</si>
  <si>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</si>
  <si>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</si>
  <si>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</si>
  <si>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</si>
  <si>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</si>
  <si>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</si>
  <si>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</si>
  <si>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</si>
  <si>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</si>
  <si>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</si>
  <si>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</si>
  <si>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</si>
  <si>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</si>
  <si>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</si>
  <si>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</si>
  <si>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</si>
  <si>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</si>
  <si>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</si>
  <si>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</si>
  <si>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</si>
  <si>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</si>
  <si>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</si>
  <si>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</si>
  <si>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</si>
  <si>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</si>
  <si>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</si>
  <si>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</si>
  <si>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</si>
  <si>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</si>
  <si>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</si>
  <si>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</si>
  <si>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</si>
  <si>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</si>
  <si>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</si>
  <si>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</si>
  <si>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</si>
  <si>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</si>
  <si>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</si>
  <si>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</si>
  <si>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</si>
  <si>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</si>
  <si>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</si>
  <si>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</si>
  <si>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</si>
  <si>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</si>
  <si>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</si>
  <si>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</si>
  <si>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</si>
  <si>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</si>
  <si>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</si>
  <si>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</si>
  <si>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</si>
  <si>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</si>
  <si>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</si>
  <si>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</si>
  <si>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</si>
  <si>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</si>
  <si>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</si>
  <si>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</si>
  <si>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</si>
  <si>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</si>
  <si>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</si>
  <si>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</si>
  <si>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</si>
  <si>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</si>
  <si>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</si>
  <si>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</si>
  <si>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</si>
  <si>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</si>
  <si>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</si>
  <si>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</si>
  <si>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</si>
  <si>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</si>
  <si>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</si>
  <si>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</si>
  <si>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</si>
  <si>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</si>
  <si>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</si>
  <si>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</si>
  <si>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</si>
  <si>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</si>
  <si>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</si>
  <si>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</si>
  <si>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</si>
  <si>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</si>
  <si>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</si>
  <si>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</si>
  <si>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</si>
  <si>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</si>
  <si>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</si>
  <si>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</si>
  <si>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</si>
  <si>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</si>
  <si>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</si>
  <si>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</si>
  <si>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</si>
  <si>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</si>
  <si>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</si>
  <si>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</si>
  <si>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</si>
  <si>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</si>
  <si>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</si>
  <si>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</si>
  <si>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</si>
  <si>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</si>
  <si>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</si>
  <si>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</si>
  <si>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</si>
  <si>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</si>
  <si>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</si>
  <si>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</si>
  <si>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</si>
  <si>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</si>
  <si>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</si>
  <si>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</si>
  <si>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</si>
  <si>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</si>
  <si>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</si>
  <si>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</si>
  <si>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</si>
  <si>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</si>
  <si>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</si>
  <si>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</si>
  <si>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</si>
  <si>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</si>
  <si>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</si>
  <si>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</si>
  <si>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</si>
  <si>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</si>
  <si>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</si>
  <si>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</si>
  <si>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</si>
  <si>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</si>
  <si>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</si>
  <si>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</si>
  <si>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</si>
  <si>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</si>
  <si>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</si>
  <si>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</si>
  <si>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</si>
  <si>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</si>
  <si>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</si>
  <si>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</si>
  <si>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</si>
  <si>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</si>
  <si>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</si>
  <si>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</si>
  <si>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</si>
  <si>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</si>
  <si>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</si>
  <si>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</si>
  <si>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</si>
  <si>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</si>
  <si>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</si>
  <si>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</si>
  <si>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</si>
  <si>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</si>
  <si>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</si>
  <si>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</si>
  <si>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</si>
  <si>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</si>
  <si>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</si>
  <si>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</si>
  <si>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</si>
  <si>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</si>
  <si>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</si>
  <si>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</si>
  <si>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</si>
  <si>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</si>
  <si>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</si>
  <si>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</si>
  <si>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</si>
  <si>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</si>
  <si>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</si>
  <si>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</si>
  <si>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</si>
  <si>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</si>
  <si>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</si>
  <si>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</si>
  <si>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</si>
  <si>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</si>
  <si>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</si>
  <si>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</si>
  <si>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</si>
  <si>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</si>
  <si>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</si>
  <si>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</si>
  <si>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</si>
  <si>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</si>
  <si>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</si>
  <si>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</si>
  <si>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</si>
  <si>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</si>
  <si>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</si>
  <si>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</si>
  <si>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</si>
  <si>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</si>
  <si>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</si>
  <si>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</si>
  <si>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</si>
  <si>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</si>
  <si>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</si>
  <si>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</si>
  <si>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</si>
  <si>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</si>
  <si>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</si>
  <si>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</si>
  <si>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</si>
  <si>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</si>
  <si>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</si>
  <si>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</si>
  <si>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</si>
  <si>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</si>
  <si>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</si>
  <si>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</si>
  <si>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</si>
  <si>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</si>
  <si>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</si>
  <si>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</si>
  <si>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</si>
  <si>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</si>
  <si>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</si>
  <si>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</si>
  <si>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</si>
  <si>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</si>
  <si>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</si>
  <si>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</si>
  <si>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</si>
  <si>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</si>
  <si>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</si>
  <si>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</si>
  <si>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</si>
  <si>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</si>
  <si>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</si>
  <si>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</si>
  <si>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</si>
  <si>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</si>
  <si>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</si>
  <si>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</si>
  <si>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</si>
  <si>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</si>
  <si>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</si>
  <si>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</si>
  <si>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</si>
  <si>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</si>
  <si>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</si>
  <si>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</si>
  <si>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</si>
  <si>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</si>
  <si>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</si>
  <si>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</si>
  <si>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</si>
  <si>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</si>
  <si>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</si>
  <si>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</si>
  <si>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</si>
  <si>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</si>
  <si>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</si>
  <si>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</si>
  <si>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</si>
  <si>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</si>
  <si>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</si>
  <si>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</si>
  <si>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</si>
  <si>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</si>
  <si>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</si>
  <si>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</si>
  <si>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</si>
  <si>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</si>
  <si>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</si>
  <si>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</si>
  <si>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</si>
  <si>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</si>
  <si>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</si>
  <si>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</si>
  <si>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</si>
  <si>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</si>
  <si>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</si>
  <si>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</si>
  <si>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</si>
  <si>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</si>
  <si>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</si>
  <si>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</si>
  <si>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</si>
  <si>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</si>
  <si>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</si>
  <si>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</si>
  <si>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</si>
  <si>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</si>
  <si>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</si>
  <si>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</si>
  <si>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</si>
  <si>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</si>
  <si>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</si>
  <si>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</si>
  <si>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</si>
  <si>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</si>
  <si>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</si>
  <si>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</si>
  <si>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</si>
  <si>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</si>
  <si>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</si>
  <si>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</si>
  <si>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</si>
  <si>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</si>
  <si>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</si>
  <si>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</si>
  <si>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</si>
  <si>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</si>
  <si>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</si>
  <si>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</si>
  <si>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</si>
  <si>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</si>
  <si>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</si>
  <si>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</si>
  <si>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</si>
  <si>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</si>
  <si>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</si>
  <si>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</si>
  <si>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</si>
  <si>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</si>
  <si>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</si>
  <si>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</si>
  <si>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</si>
  <si>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</si>
  <si>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</si>
  <si>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</si>
  <si>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</si>
  <si>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</si>
  <si>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</si>
  <si>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</si>
  <si>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</si>
  <si>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</si>
  <si>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</si>
  <si>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</si>
  <si>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</si>
  <si>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</si>
  <si>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</si>
  <si>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</si>
  <si>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</si>
  <si>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</si>
  <si>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</si>
  <si>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</si>
  <si>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</si>
  <si>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</si>
  <si>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</si>
  <si>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</si>
  <si>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</si>
  <si>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</si>
  <si>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</si>
  <si>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</si>
  <si>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</si>
  <si>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</si>
  <si>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</si>
  <si>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</si>
  <si>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</si>
  <si>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</si>
  <si>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</si>
  <si>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</si>
  <si>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</si>
  <si>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</si>
  <si>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</si>
  <si>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</si>
  <si>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</si>
  <si>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</si>
  <si>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</si>
  <si>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</si>
  <si>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</si>
  <si>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</si>
  <si>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</si>
  <si>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</si>
  <si>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</si>
  <si>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</si>
  <si>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</si>
  <si>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</si>
  <si>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</si>
  <si>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</si>
  <si>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</si>
  <si>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</si>
  <si>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</si>
  <si>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</si>
  <si>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</si>
  <si>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</si>
  <si>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</si>
  <si>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</si>
  <si>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</si>
  <si>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</si>
  <si>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</si>
  <si>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</si>
  <si>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</si>
  <si>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</si>
  <si>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</si>
  <si>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</si>
  <si>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</si>
  <si>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</si>
  <si>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</si>
  <si>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</si>
  <si>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</si>
  <si>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</si>
  <si>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</si>
  <si>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</si>
  <si>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</si>
  <si>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</si>
  <si>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</si>
  <si>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</si>
  <si>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</si>
  <si>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</si>
  <si>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</si>
  <si>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</si>
  <si>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</si>
  <si>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</si>
  <si>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</si>
  <si>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</si>
  <si>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</si>
  <si>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</si>
  <si>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</si>
  <si>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</si>
  <si>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</si>
  <si>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</si>
  <si>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</si>
  <si>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</si>
  <si>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</si>
  <si>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</si>
  <si>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</si>
  <si>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</si>
  <si>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</si>
  <si>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</si>
  <si>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</si>
  <si>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</si>
  <si>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</si>
  <si>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</si>
  <si>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</si>
  <si>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</si>
  <si>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</si>
  <si>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</si>
  <si>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</si>
  <si>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</si>
  <si>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</si>
  <si>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</si>
  <si>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</si>
  <si>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</si>
  <si>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</si>
  <si>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</si>
  <si>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</si>
  <si>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</si>
  <si>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</si>
  <si>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</si>
  <si>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</si>
  <si>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</si>
  <si>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</si>
  <si>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</si>
  <si>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</si>
  <si>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</si>
  <si>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</si>
  <si>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</si>
  <si>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</si>
  <si>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</si>
  <si>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</si>
  <si>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</si>
  <si>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</si>
  <si>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</si>
  <si>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</si>
  <si>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</si>
  <si>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</si>
  <si>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</si>
  <si>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</si>
  <si>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</si>
  <si>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</si>
  <si>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</si>
  <si>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</si>
  <si>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</si>
  <si>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</si>
  <si>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</si>
  <si>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</si>
  <si>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</si>
  <si>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</si>
  <si>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</si>
  <si>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</si>
  <si>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</si>
  <si>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</si>
  <si>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</si>
  <si>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</si>
  <si>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</si>
  <si>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</si>
  <si>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</si>
  <si>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</si>
  <si>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</si>
  <si>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</si>
  <si>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</si>
  <si>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</si>
  <si>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</si>
  <si>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</si>
  <si>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</si>
  <si>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</si>
  <si>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</si>
  <si>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</si>
  <si>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</si>
  <si>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</si>
  <si>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</si>
  <si>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</si>
  <si>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</si>
  <si>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</si>
  <si>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</si>
  <si>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</si>
  <si>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</si>
  <si>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</si>
  <si>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</si>
  <si>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</si>
  <si>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</si>
  <si>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</si>
  <si>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</si>
  <si>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</si>
  <si>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</si>
  <si>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</si>
  <si>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</si>
  <si>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</si>
  <si>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</si>
  <si>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</si>
  <si>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</si>
  <si>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</si>
  <si>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</si>
  <si>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</si>
  <si>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</si>
  <si>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</si>
  <si>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</si>
  <si>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</si>
  <si>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</si>
  <si>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</si>
  <si>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</si>
  <si>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</si>
  <si>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</si>
  <si>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</si>
  <si>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</si>
  <si>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</si>
  <si>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</si>
  <si>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</si>
  <si>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</si>
  <si>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</si>
  <si>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</si>
  <si>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</si>
  <si>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</si>
  <si>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</si>
  <si>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</si>
  <si>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</si>
  <si>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</si>
  <si>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</si>
  <si>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</si>
  <si>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</si>
  <si>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</si>
  <si>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</si>
  <si>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</si>
  <si>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</si>
  <si>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</si>
  <si>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</si>
  <si>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</si>
  <si>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</si>
  <si>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</si>
  <si>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</si>
  <si>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</si>
  <si>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</si>
  <si>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</si>
  <si>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</si>
  <si>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</si>
  <si>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</si>
  <si>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</si>
  <si>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</si>
  <si>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</si>
  <si>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</si>
  <si>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</si>
  <si>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</si>
  <si>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</si>
  <si>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</si>
  <si>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</si>
  <si>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</si>
  <si>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</si>
  <si>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</si>
  <si>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</si>
  <si>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</si>
  <si>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</si>
  <si>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</si>
  <si>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</si>
  <si>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</si>
  <si>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</si>
  <si>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</si>
  <si>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</si>
  <si>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</si>
  <si>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</si>
  <si>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</si>
  <si>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</si>
  <si>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</si>
  <si>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</si>
  <si>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</si>
  <si>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</si>
  <si>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</si>
  <si>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</si>
  <si>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</si>
  <si>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</si>
  <si>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</si>
  <si>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</si>
  <si>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</si>
  <si>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</si>
  <si>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</si>
  <si>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</si>
  <si>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</si>
  <si>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</si>
  <si>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</si>
  <si>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</si>
  <si>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</si>
  <si>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</si>
  <si>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</si>
  <si>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</si>
  <si>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</si>
  <si>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</si>
  <si>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</si>
  <si>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</si>
  <si>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</si>
  <si>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</si>
  <si>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</si>
  <si>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</si>
  <si>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</si>
  <si>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</si>
  <si>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</si>
  <si>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</si>
  <si>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</si>
  <si>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</si>
  <si>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</si>
  <si>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</si>
  <si>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</si>
  <si>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</si>
  <si>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</si>
  <si>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</si>
  <si>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</si>
  <si>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</si>
  <si>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</si>
  <si>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</si>
  <si>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</si>
  <si>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</si>
  <si>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</si>
  <si>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</si>
  <si>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</si>
  <si>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</si>
  <si>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</si>
  <si>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</si>
  <si>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</si>
  <si>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</si>
  <si>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</si>
  <si>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</si>
  <si>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</si>
  <si>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</si>
  <si>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</si>
  <si>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</si>
  <si>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</si>
  <si>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</si>
  <si>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</si>
  <si>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</si>
  <si>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</si>
  <si>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</si>
  <si>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</si>
  <si>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</si>
  <si>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</si>
  <si>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</si>
  <si>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</si>
  <si>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</si>
  <si>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</si>
  <si>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</si>
  <si>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</si>
  <si>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</si>
  <si>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</si>
  <si>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</si>
  <si>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</si>
  <si>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</si>
  <si>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</si>
  <si>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</si>
  <si>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</si>
  <si>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</si>
  <si>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</si>
  <si>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</si>
  <si>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</si>
  <si>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</si>
  <si>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</si>
  <si>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</si>
  <si>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</si>
  <si>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</si>
  <si>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</si>
  <si>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</si>
  <si>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</si>
  <si>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</si>
  <si>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</si>
  <si>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</si>
  <si>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</si>
  <si>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</si>
  <si>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</si>
  <si>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</si>
  <si>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</si>
  <si>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</si>
  <si>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</si>
  <si>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</si>
  <si>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</si>
  <si>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</si>
  <si>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</si>
  <si>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</si>
  <si>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</si>
  <si>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</si>
  <si>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</si>
  <si>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</si>
  <si>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</si>
  <si>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</si>
  <si>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</si>
  <si>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</si>
  <si>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</si>
  <si>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</si>
  <si>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</si>
  <si>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</si>
  <si>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</si>
  <si>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</si>
  <si>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</si>
  <si>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</si>
  <si>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</si>
  <si>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</si>
  <si>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</si>
  <si>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</si>
  <si>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</si>
  <si>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</si>
  <si>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</si>
  <si>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</si>
  <si>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</si>
  <si>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</si>
  <si>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</si>
  <si>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</si>
  <si>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</si>
  <si>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</si>
  <si>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</si>
  <si>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</si>
  <si>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</si>
  <si>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</si>
  <si>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</si>
  <si>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</si>
  <si>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</si>
  <si>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</si>
  <si>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</si>
  <si>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</si>
  <si>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</si>
  <si>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</si>
  <si>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</si>
  <si>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</si>
  <si>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</si>
  <si>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</si>
  <si>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</si>
  <si>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</si>
  <si>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</si>
  <si>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</si>
  <si>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</si>
  <si>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</si>
  <si>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</si>
  <si>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</si>
  <si>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</si>
  <si>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</si>
  <si>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</si>
  <si>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</si>
  <si>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</si>
  <si>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</si>
  <si>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</si>
  <si>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</si>
  <si>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</si>
  <si>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</si>
  <si>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</si>
  <si>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</si>
  <si>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</si>
  <si>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</si>
  <si>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</si>
  <si>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</si>
  <si>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</si>
  <si>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</si>
  <si>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</si>
  <si>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</si>
  <si>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</si>
  <si>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</si>
  <si>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</si>
  <si>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</si>
  <si>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</si>
  <si>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</si>
  <si>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</si>
  <si>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</si>
  <si>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</si>
  <si>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</si>
  <si>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</si>
  <si>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</si>
  <si>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1.01 от 2016г.</t>
  </si>
  <si>
    <t>- получени трансфери (+/-)</t>
  </si>
  <si>
    <t>b739</t>
  </si>
  <si>
    <t>d620</t>
  </si>
  <si>
    <t>c915</t>
  </si>
  <si>
    <t>Елена Николова</t>
  </si>
  <si>
    <t>Елена Димитрова</t>
  </si>
  <si>
    <t>Наталия Делчева</t>
  </si>
  <si>
    <t>e.nikolova@plovdiv.bg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</si>
</sst>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6" fillId="2" borderId="0" applyNumberFormat="0" applyBorder="0" applyAlignment="0" applyProtection="0"/>
    <xf numFmtId="0" fontId="206" fillId="3" borderId="0" applyNumberFormat="0" applyBorder="0" applyAlignment="0" applyProtection="0"/>
    <xf numFmtId="0" fontId="206" fillId="4" borderId="0" applyNumberFormat="0" applyBorder="0" applyAlignment="0" applyProtection="0"/>
    <xf numFmtId="0" fontId="206" fillId="5" borderId="0" applyNumberFormat="0" applyBorder="0" applyAlignment="0" applyProtection="0"/>
    <xf numFmtId="0" fontId="206" fillId="6" borderId="0" applyNumberFormat="0" applyBorder="0" applyAlignment="0" applyProtection="0"/>
    <xf numFmtId="0" fontId="206" fillId="7" borderId="0" applyNumberFormat="0" applyBorder="0" applyAlignment="0" applyProtection="0"/>
    <xf numFmtId="0" fontId="206" fillId="8" borderId="0" applyNumberFormat="0" applyBorder="0" applyAlignment="0" applyProtection="0"/>
    <xf numFmtId="0" fontId="206" fillId="9" borderId="0" applyNumberFormat="0" applyBorder="0" applyAlignment="0" applyProtection="0"/>
    <xf numFmtId="0" fontId="206" fillId="10" borderId="0" applyNumberFormat="0" applyBorder="0" applyAlignment="0" applyProtection="0"/>
    <xf numFmtId="0" fontId="206" fillId="11" borderId="0" applyNumberFormat="0" applyBorder="0" applyAlignment="0" applyProtection="0"/>
    <xf numFmtId="0" fontId="206" fillId="12" borderId="0" applyNumberFormat="0" applyBorder="0" applyAlignment="0" applyProtection="0"/>
    <xf numFmtId="0" fontId="206" fillId="13" borderId="0" applyNumberFormat="0" applyBorder="0" applyAlignment="0" applyProtection="0"/>
    <xf numFmtId="0" fontId="207" fillId="14" borderId="0" applyNumberFormat="0" applyBorder="0" applyAlignment="0" applyProtection="0"/>
    <xf numFmtId="0" fontId="207" fillId="15" borderId="0" applyNumberFormat="0" applyBorder="0" applyAlignment="0" applyProtection="0"/>
    <xf numFmtId="0" fontId="207" fillId="16" borderId="0" applyNumberFormat="0" applyBorder="0" applyAlignment="0" applyProtection="0"/>
    <xf numFmtId="0" fontId="207" fillId="17" borderId="0" applyNumberFormat="0" applyBorder="0" applyAlignment="0" applyProtection="0"/>
    <xf numFmtId="0" fontId="207" fillId="18" borderId="0" applyNumberFormat="0" applyBorder="0" applyAlignment="0" applyProtection="0"/>
    <xf numFmtId="0" fontId="207" fillId="19" borderId="0" applyNumberFormat="0" applyBorder="0" applyAlignment="0" applyProtection="0"/>
    <xf numFmtId="0" fontId="20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9" fillId="0" borderId="0">
      <alignment/>
      <protection/>
    </xf>
    <xf numFmtId="0" fontId="20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7" fillId="20" borderId="0" applyNumberFormat="0" applyBorder="0" applyAlignment="0" applyProtection="0"/>
    <xf numFmtId="0" fontId="207" fillId="21" borderId="0" applyNumberFormat="0" applyBorder="0" applyAlignment="0" applyProtection="0"/>
    <xf numFmtId="0" fontId="207" fillId="22" borderId="0" applyNumberFormat="0" applyBorder="0" applyAlignment="0" applyProtection="0"/>
    <xf numFmtId="0" fontId="207" fillId="23" borderId="0" applyNumberFormat="0" applyBorder="0" applyAlignment="0" applyProtection="0"/>
    <xf numFmtId="0" fontId="207" fillId="24" borderId="0" applyNumberFormat="0" applyBorder="0" applyAlignment="0" applyProtection="0"/>
    <xf numFmtId="0" fontId="20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0" fillId="27" borderId="2" applyNumberFormat="0" applyAlignment="0" applyProtection="0"/>
    <xf numFmtId="0" fontId="211" fillId="28" borderId="0" applyNumberFormat="0" applyBorder="0" applyAlignment="0" applyProtection="0"/>
    <xf numFmtId="0" fontId="212" fillId="0" borderId="0" applyNumberFormat="0" applyFill="0" applyBorder="0" applyAlignment="0" applyProtection="0"/>
    <xf numFmtId="0" fontId="213" fillId="0" borderId="3" applyNumberFormat="0" applyFill="0" applyAlignment="0" applyProtection="0"/>
    <xf numFmtId="0" fontId="214" fillId="0" borderId="4" applyNumberFormat="0" applyFill="0" applyAlignment="0" applyProtection="0"/>
    <xf numFmtId="0" fontId="215" fillId="0" borderId="5" applyNumberFormat="0" applyFill="0" applyAlignment="0" applyProtection="0"/>
    <xf numFmtId="0" fontId="21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6" fillId="29" borderId="6" applyNumberFormat="0" applyAlignment="0" applyProtection="0"/>
    <xf numFmtId="0" fontId="217" fillId="29" borderId="2" applyNumberFormat="0" applyAlignment="0" applyProtection="0"/>
    <xf numFmtId="0" fontId="218" fillId="30" borderId="7" applyNumberFormat="0" applyAlignment="0" applyProtection="0"/>
    <xf numFmtId="0" fontId="219" fillId="31" borderId="0" applyNumberFormat="0" applyBorder="0" applyAlignment="0" applyProtection="0"/>
    <xf numFmtId="0" fontId="220" fillId="32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226" fillId="0" borderId="0" applyNumberFormat="0" applyFill="0" applyBorder="0" applyAlignment="0" applyProtection="0"/>
  </cellStyleXfs>
  <cellXfs count="179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9" fillId="26" borderId="12" xfId="0" applyNumberFormat="1" applyFont="1" applyFill="1" applyBorder="1" applyAlignment="1" applyProtection="1">
      <alignment horizontal="center" vertical="center"/>
      <protection/>
    </xf>
    <xf numFmtId="0" fontId="23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1" fillId="42" borderId="14" xfId="42" applyFont="1" applyFill="1" applyBorder="1" applyAlignment="1">
      <alignment horizontal="left" vertical="center" wrapText="1"/>
      <protection/>
    </xf>
    <xf numFmtId="0" fontId="232" fillId="42" borderId="15" xfId="42" applyFont="1" applyFill="1" applyBorder="1" applyAlignment="1">
      <alignment horizontal="center" vertical="center" wrapText="1"/>
      <protection/>
    </xf>
    <xf numFmtId="0" fontId="231" fillId="42" borderId="16" xfId="34" applyFont="1" applyFill="1" applyBorder="1" applyAlignment="1">
      <alignment horizontal="center" vertical="center" wrapText="1"/>
      <protection/>
    </xf>
    <xf numFmtId="0" fontId="231" fillId="42" borderId="17" xfId="34" applyFont="1" applyFill="1" applyBorder="1" applyAlignment="1">
      <alignment horizontal="center" vertical="center"/>
      <protection/>
    </xf>
    <xf numFmtId="0" fontId="231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3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4" fillId="26" borderId="23" xfId="34" applyNumberFormat="1" applyFont="1" applyFill="1" applyBorder="1" applyAlignment="1">
      <alignment horizontal="right" vertical="center"/>
      <protection/>
    </xf>
    <xf numFmtId="3" fontId="234" fillId="26" borderId="24" xfId="34" applyNumberFormat="1" applyFont="1" applyFill="1" applyBorder="1" applyAlignment="1" applyProtection="1">
      <alignment horizontal="right" vertical="center"/>
      <protection/>
    </xf>
    <xf numFmtId="3" fontId="234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5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5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4" fillId="26" borderId="17" xfId="34" applyNumberFormat="1" applyFont="1" applyFill="1" applyBorder="1" applyAlignment="1">
      <alignment horizontal="right" vertical="center"/>
      <protection/>
    </xf>
    <xf numFmtId="3" fontId="234" fillId="26" borderId="12" xfId="34" applyNumberFormat="1" applyFont="1" applyFill="1" applyBorder="1" applyAlignment="1" applyProtection="1">
      <alignment horizontal="right" vertical="center"/>
      <protection/>
    </xf>
    <xf numFmtId="3" fontId="23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4" fillId="26" borderId="17" xfId="34" applyNumberFormat="1" applyFont="1" applyFill="1" applyBorder="1" applyAlignment="1" applyProtection="1">
      <alignment horizontal="right" vertical="center"/>
      <protection locked="0"/>
    </xf>
    <xf numFmtId="3" fontId="23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6" fillId="42" borderId="49" xfId="42" applyFont="1" applyFill="1" applyBorder="1" applyAlignment="1" applyProtection="1" quotePrefix="1">
      <alignment horizontal="right" vertical="center"/>
      <protection/>
    </xf>
    <xf numFmtId="0" fontId="230" fillId="42" borderId="50" xfId="42" applyFont="1" applyFill="1" applyBorder="1" applyAlignment="1" applyProtection="1">
      <alignment horizontal="right" vertical="center"/>
      <protection/>
    </xf>
    <xf numFmtId="0" fontId="231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7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29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8" fillId="47" borderId="14" xfId="34" applyFont="1" applyFill="1" applyBorder="1" applyAlignment="1" applyProtection="1">
      <alignment vertical="center"/>
      <protection/>
    </xf>
    <xf numFmtId="0" fontId="238" fillId="47" borderId="15" xfId="34" applyFont="1" applyFill="1" applyBorder="1" applyAlignment="1" applyProtection="1">
      <alignment horizontal="center" vertical="center"/>
      <protection/>
    </xf>
    <xf numFmtId="0" fontId="239" fillId="47" borderId="16" xfId="34" applyFont="1" applyFill="1" applyBorder="1" applyAlignment="1" applyProtection="1">
      <alignment horizontal="center" vertical="center" wrapText="1"/>
      <protection/>
    </xf>
    <xf numFmtId="0" fontId="240" fillId="47" borderId="20" xfId="34" applyFont="1" applyFill="1" applyBorder="1" applyAlignment="1" applyProtection="1">
      <alignment horizontal="center" vertical="center"/>
      <protection/>
    </xf>
    <xf numFmtId="0" fontId="24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1" fillId="48" borderId="17" xfId="34" applyNumberFormat="1" applyFont="1" applyFill="1" applyBorder="1" applyAlignment="1" applyProtection="1">
      <alignment horizontal="center" vertical="center" wrapText="1"/>
      <protection/>
    </xf>
    <xf numFmtId="1" fontId="241" fillId="48" borderId="12" xfId="34" applyNumberFormat="1" applyFont="1" applyFill="1" applyBorder="1" applyAlignment="1" applyProtection="1">
      <alignment horizontal="center" vertical="center" wrapText="1"/>
      <protection/>
    </xf>
    <xf numFmtId="1" fontId="241" fillId="48" borderId="18" xfId="34" applyNumberFormat="1" applyFont="1" applyFill="1" applyBorder="1" applyAlignment="1" applyProtection="1">
      <alignment horizontal="center" vertical="center" wrapText="1"/>
      <protection/>
    </xf>
    <xf numFmtId="0" fontId="24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1" fillId="48" borderId="40" xfId="42" applyNumberFormat="1" applyFont="1" applyFill="1" applyBorder="1" applyAlignment="1" applyProtection="1" quotePrefix="1">
      <alignment horizontal="right" vertical="center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3" fontId="238" fillId="48" borderId="17" xfId="34" applyNumberFormat="1" applyFont="1" applyFill="1" applyBorder="1" applyAlignment="1" applyProtection="1">
      <alignment horizontal="right" vertical="center"/>
      <protection/>
    </xf>
    <xf numFmtId="3" fontId="238" fillId="48" borderId="12" xfId="34" applyNumberFormat="1" applyFont="1" applyFill="1" applyBorder="1" applyAlignment="1" applyProtection="1">
      <alignment horizontal="right" vertical="center"/>
      <protection/>
    </xf>
    <xf numFmtId="3" fontId="238" fillId="48" borderId="18" xfId="34" applyNumberFormat="1" applyFont="1" applyFill="1" applyBorder="1" applyAlignment="1" applyProtection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1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4" fillId="39" borderId="84" xfId="42" applyNumberFormat="1" applyFont="1" applyFill="1" applyBorder="1" applyAlignment="1" applyProtection="1" quotePrefix="1">
      <alignment horizontal="right" vertical="center"/>
      <protection/>
    </xf>
    <xf numFmtId="0" fontId="24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1" fillId="26" borderId="40" xfId="42" applyNumberFormat="1" applyFont="1" applyFill="1" applyBorder="1" applyAlignment="1" applyProtection="1">
      <alignment horizontal="right"/>
      <protection/>
    </xf>
    <xf numFmtId="3" fontId="241" fillId="26" borderId="61" xfId="34" applyNumberFormat="1" applyFont="1" applyFill="1" applyBorder="1" applyAlignment="1" applyProtection="1">
      <alignment horizontal="right" vertical="center"/>
      <protection/>
    </xf>
    <xf numFmtId="3" fontId="238" fillId="26" borderId="17" xfId="34" applyNumberFormat="1" applyFont="1" applyFill="1" applyBorder="1" applyAlignment="1" applyProtection="1">
      <alignment horizontal="right" vertical="center"/>
      <protection/>
    </xf>
    <xf numFmtId="3" fontId="238" fillId="26" borderId="12" xfId="34" applyNumberFormat="1" applyFont="1" applyFill="1" applyBorder="1" applyAlignment="1" applyProtection="1">
      <alignment horizontal="right" vertical="center"/>
      <protection/>
    </xf>
    <xf numFmtId="3" fontId="23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5" fillId="47" borderId="49" xfId="42" applyNumberFormat="1" applyFont="1" applyFill="1" applyBorder="1" applyAlignment="1" applyProtection="1">
      <alignment horizontal="right" vertical="center"/>
      <protection/>
    </xf>
    <xf numFmtId="0" fontId="240" fillId="47" borderId="50" xfId="42" applyFont="1" applyFill="1" applyBorder="1" applyAlignment="1" applyProtection="1">
      <alignment horizontal="right" vertical="center"/>
      <protection/>
    </xf>
    <xf numFmtId="0" fontId="241" fillId="47" borderId="51" xfId="44" applyFont="1" applyFill="1" applyBorder="1" applyAlignment="1" applyProtection="1">
      <alignment horizontal="center" vertical="center" wrapText="1"/>
      <protection/>
    </xf>
    <xf numFmtId="3" fontId="241" fillId="47" borderId="89" xfId="34" applyNumberFormat="1" applyFont="1" applyFill="1" applyBorder="1" applyAlignment="1" applyProtection="1">
      <alignment horizontal="right" vertical="center"/>
      <protection/>
    </xf>
    <xf numFmtId="3" fontId="238" fillId="47" borderId="49" xfId="34" applyNumberFormat="1" applyFont="1" applyFill="1" applyBorder="1" applyAlignment="1" applyProtection="1">
      <alignment horizontal="right" vertical="center"/>
      <protection/>
    </xf>
    <xf numFmtId="3" fontId="238" fillId="47" borderId="50" xfId="34" applyNumberFormat="1" applyFont="1" applyFill="1" applyBorder="1" applyAlignment="1" applyProtection="1">
      <alignment horizontal="right" vertical="center"/>
      <protection/>
    </xf>
    <xf numFmtId="3" fontId="23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6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0" fillId="26" borderId="12" xfId="34" applyFont="1" applyFill="1" applyBorder="1" applyAlignment="1" applyProtection="1">
      <alignment horizontal="center" vertical="center"/>
      <protection/>
    </xf>
    <xf numFmtId="0" fontId="247" fillId="49" borderId="14" xfId="34" applyFont="1" applyFill="1" applyBorder="1" applyAlignment="1" applyProtection="1">
      <alignment vertical="center"/>
      <protection/>
    </xf>
    <xf numFmtId="0" fontId="247" fillId="49" borderId="15" xfId="34" applyFont="1" applyFill="1" applyBorder="1" applyAlignment="1" applyProtection="1">
      <alignment horizontal="center" vertical="center"/>
      <protection/>
    </xf>
    <xf numFmtId="0" fontId="248" fillId="49" borderId="16" xfId="34" applyFont="1" applyFill="1" applyBorder="1" applyAlignment="1" applyProtection="1">
      <alignment horizontal="center" vertical="center" wrapText="1"/>
      <protection/>
    </xf>
    <xf numFmtId="0" fontId="249" fillId="49" borderId="15" xfId="0" applyFont="1" applyFill="1" applyBorder="1" applyAlignment="1" applyProtection="1">
      <alignment horizontal="left" vertical="center"/>
      <protection/>
    </xf>
    <xf numFmtId="0" fontId="250" fillId="49" borderId="15" xfId="34" applyFont="1" applyFill="1" applyBorder="1" applyAlignment="1" applyProtection="1">
      <alignment horizontal="center" vertical="center"/>
      <protection/>
    </xf>
    <xf numFmtId="0" fontId="251" fillId="49" borderId="15" xfId="0" applyFont="1" applyFill="1" applyBorder="1" applyAlignment="1" applyProtection="1">
      <alignment horizontal="center" vertical="center"/>
      <protection/>
    </xf>
    <xf numFmtId="0" fontId="247" fillId="49" borderId="16" xfId="34" applyFont="1" applyFill="1" applyBorder="1" applyAlignment="1" applyProtection="1">
      <alignment horizontal="center" vertical="center"/>
      <protection/>
    </xf>
    <xf numFmtId="0" fontId="252" fillId="49" borderId="23" xfId="34" applyFont="1" applyFill="1" applyBorder="1" applyAlignment="1" applyProtection="1" quotePrefix="1">
      <alignment horizontal="center" vertical="center"/>
      <protection/>
    </xf>
    <xf numFmtId="0" fontId="252" fillId="49" borderId="24" xfId="34" applyFont="1" applyFill="1" applyBorder="1" applyAlignment="1" applyProtection="1">
      <alignment horizontal="center" vertical="center"/>
      <protection/>
    </xf>
    <xf numFmtId="0" fontId="253" fillId="0" borderId="91" xfId="42" applyFont="1" applyFill="1" applyBorder="1" applyAlignment="1" applyProtection="1">
      <alignment horizontal="center" vertical="center" wrapText="1"/>
      <protection/>
    </xf>
    <xf numFmtId="1" fontId="248" fillId="5" borderId="23" xfId="34" applyNumberFormat="1" applyFont="1" applyFill="1" applyBorder="1" applyAlignment="1" applyProtection="1">
      <alignment horizontal="center" vertical="center" wrapText="1"/>
      <protection/>
    </xf>
    <xf numFmtId="1" fontId="248" fillId="5" borderId="92" xfId="34" applyNumberFormat="1" applyFont="1" applyFill="1" applyBorder="1" applyAlignment="1" applyProtection="1">
      <alignment horizontal="center" vertical="center" wrapText="1"/>
      <protection/>
    </xf>
    <xf numFmtId="1" fontId="248" fillId="5" borderId="22" xfId="34" applyNumberFormat="1" applyFont="1" applyFill="1" applyBorder="1" applyAlignment="1" applyProtection="1">
      <alignment horizontal="center" vertical="center" wrapText="1"/>
      <protection/>
    </xf>
    <xf numFmtId="0" fontId="254" fillId="49" borderId="19" xfId="34" applyFont="1" applyFill="1" applyBorder="1" applyAlignment="1" applyProtection="1">
      <alignment horizontal="center" vertical="center" wrapText="1"/>
      <protection/>
    </xf>
    <xf numFmtId="0" fontId="25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7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6" fillId="5" borderId="40" xfId="42" applyNumberFormat="1" applyFont="1" applyFill="1" applyBorder="1" applyAlignment="1" applyProtection="1" quotePrefix="1">
      <alignment horizontal="right" vertical="center"/>
      <protection/>
    </xf>
    <xf numFmtId="3" fontId="247" fillId="5" borderId="17" xfId="34" applyNumberFormat="1" applyFont="1" applyFill="1" applyBorder="1" applyAlignment="1" applyProtection="1">
      <alignment vertical="center"/>
      <protection/>
    </xf>
    <xf numFmtId="3" fontId="247" fillId="5" borderId="12" xfId="34" applyNumberFormat="1" applyFont="1" applyFill="1" applyBorder="1" applyAlignment="1" applyProtection="1">
      <alignment vertical="center"/>
      <protection/>
    </xf>
    <xf numFmtId="3" fontId="24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6" fillId="5" borderId="40" xfId="42" applyNumberFormat="1" applyFont="1" applyFill="1" applyBorder="1" applyAlignment="1" quotePrefix="1">
      <alignment horizontal="right" vertical="center"/>
      <protection/>
    </xf>
    <xf numFmtId="3" fontId="247" fillId="5" borderId="17" xfId="34" applyNumberFormat="1" applyFont="1" applyFill="1" applyBorder="1" applyAlignment="1">
      <alignment vertical="center"/>
      <protection/>
    </xf>
    <xf numFmtId="3" fontId="24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5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5" fillId="45" borderId="22" xfId="34" applyNumberFormat="1" applyFont="1" applyFill="1" applyBorder="1" applyAlignment="1" applyProtection="1">
      <alignment horizontal="center" vertical="center"/>
      <protection/>
    </xf>
    <xf numFmtId="3" fontId="247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7" fillId="5" borderId="17" xfId="34" applyNumberFormat="1" applyFont="1" applyFill="1" applyBorder="1" applyAlignment="1" applyProtection="1">
      <alignment vertical="center"/>
      <protection locked="0"/>
    </xf>
    <xf numFmtId="3" fontId="24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5" fillId="45" borderId="29" xfId="34" applyNumberFormat="1" applyFont="1" applyFill="1" applyBorder="1" applyAlignment="1" applyProtection="1">
      <alignment horizontal="center" vertical="center"/>
      <protection/>
    </xf>
    <xf numFmtId="186" fontId="235" fillId="45" borderId="27" xfId="34" applyNumberFormat="1" applyFont="1" applyFill="1" applyBorder="1" applyAlignment="1" applyProtection="1">
      <alignment horizontal="center" vertical="center"/>
      <protection/>
    </xf>
    <xf numFmtId="186" fontId="235" fillId="45" borderId="33" xfId="34" applyNumberFormat="1" applyFont="1" applyFill="1" applyBorder="1" applyAlignment="1" applyProtection="1">
      <alignment horizontal="center" vertical="center"/>
      <protection/>
    </xf>
    <xf numFmtId="186" fontId="235" fillId="45" borderId="31" xfId="34" applyNumberFormat="1" applyFont="1" applyFill="1" applyBorder="1" applyAlignment="1" applyProtection="1">
      <alignment horizontal="center" vertical="center"/>
      <protection/>
    </xf>
    <xf numFmtId="186" fontId="235" fillId="45" borderId="42" xfId="34" applyNumberFormat="1" applyFont="1" applyFill="1" applyBorder="1" applyAlignment="1" applyProtection="1">
      <alignment horizontal="center" vertical="center"/>
      <protection/>
    </xf>
    <xf numFmtId="186" fontId="235" fillId="45" borderId="43" xfId="34" applyNumberFormat="1" applyFont="1" applyFill="1" applyBorder="1" applyAlignment="1" applyProtection="1">
      <alignment horizontal="center" vertical="center"/>
      <protection/>
    </xf>
    <xf numFmtId="0" fontId="257" fillId="49" borderId="49" xfId="42" applyFont="1" applyFill="1" applyBorder="1" applyAlignment="1" quotePrefix="1">
      <alignment horizontal="right" vertical="center"/>
      <protection/>
    </xf>
    <xf numFmtId="0" fontId="252" fillId="49" borderId="50" xfId="42" applyFont="1" applyFill="1" applyBorder="1" applyAlignment="1">
      <alignment horizontal="right" vertical="center"/>
      <protection/>
    </xf>
    <xf numFmtId="0" fontId="248" fillId="49" borderId="51" xfId="42" applyFont="1" applyFill="1" applyBorder="1" applyAlignment="1">
      <alignment horizontal="center" vertical="center" wrapText="1"/>
      <protection/>
    </xf>
    <xf numFmtId="3" fontId="247" fillId="49" borderId="49" xfId="34" applyNumberFormat="1" applyFont="1" applyFill="1" applyBorder="1" applyAlignment="1">
      <alignment vertical="center"/>
      <protection/>
    </xf>
    <xf numFmtId="3" fontId="247" fillId="49" borderId="50" xfId="34" applyNumberFormat="1" applyFont="1" applyFill="1" applyBorder="1" applyAlignment="1">
      <alignment vertical="center"/>
      <protection/>
    </xf>
    <xf numFmtId="0" fontId="255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7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7" fillId="49" borderId="49" xfId="42" applyFont="1" applyFill="1" applyBorder="1" applyAlignment="1" applyProtection="1" quotePrefix="1">
      <alignment horizontal="right" vertical="center"/>
      <protection/>
    </xf>
    <xf numFmtId="0" fontId="252" fillId="49" borderId="50" xfId="42" applyFont="1" applyFill="1" applyBorder="1" applyAlignment="1" applyProtection="1">
      <alignment horizontal="right" vertical="center"/>
      <protection/>
    </xf>
    <xf numFmtId="0" fontId="248" fillId="49" borderId="51" xfId="42" applyFont="1" applyFill="1" applyBorder="1" applyAlignment="1" applyProtection="1">
      <alignment horizontal="center" vertical="center" wrapText="1"/>
      <protection/>
    </xf>
    <xf numFmtId="3" fontId="248" fillId="49" borderId="89" xfId="34" applyNumberFormat="1" applyFont="1" applyFill="1" applyBorder="1" applyAlignment="1" applyProtection="1">
      <alignment vertical="center"/>
      <protection/>
    </xf>
    <xf numFmtId="3" fontId="247" fillId="49" borderId="49" xfId="34" applyNumberFormat="1" applyFont="1" applyFill="1" applyBorder="1" applyAlignment="1" applyProtection="1">
      <alignment vertical="center"/>
      <protection/>
    </xf>
    <xf numFmtId="3" fontId="247" fillId="49" borderId="50" xfId="34" applyNumberFormat="1" applyFont="1" applyFill="1" applyBorder="1" applyAlignment="1" applyProtection="1">
      <alignment vertical="center"/>
      <protection/>
    </xf>
    <xf numFmtId="3" fontId="24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0" fillId="51" borderId="15" xfId="34" applyFont="1" applyFill="1" applyBorder="1" applyAlignment="1" applyProtection="1">
      <alignment horizontal="center" vertical="center"/>
      <protection/>
    </xf>
    <xf numFmtId="0" fontId="251" fillId="51" borderId="15" xfId="0" applyFont="1" applyFill="1" applyBorder="1" applyAlignment="1" applyProtection="1">
      <alignment horizontal="center" vertical="center"/>
      <protection/>
    </xf>
    <xf numFmtId="0" fontId="24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8" fillId="39" borderId="103" xfId="38" applyFont="1" applyFill="1" applyBorder="1" applyProtection="1">
      <alignment/>
      <protection/>
    </xf>
    <xf numFmtId="188" fontId="25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9" fillId="52" borderId="104" xfId="34" applyFont="1" applyFill="1" applyBorder="1" applyAlignment="1" applyProtection="1" quotePrefix="1">
      <alignment vertical="center"/>
      <protection/>
    </xf>
    <xf numFmtId="0" fontId="260" fillId="52" borderId="105" xfId="34" applyFont="1" applyFill="1" applyBorder="1" applyAlignment="1" applyProtection="1">
      <alignment horizontal="center" vertical="center"/>
      <protection/>
    </xf>
    <xf numFmtId="0" fontId="259" fillId="52" borderId="106" xfId="34" applyFont="1" applyFill="1" applyBorder="1" applyAlignment="1" applyProtection="1" quotePrefix="1">
      <alignment horizontal="center" vertical="center" wrapText="1"/>
      <protection/>
    </xf>
    <xf numFmtId="0" fontId="261" fillId="52" borderId="14" xfId="34" applyFont="1" applyFill="1" applyBorder="1" applyAlignment="1" applyProtection="1">
      <alignment horizontal="left" vertical="center"/>
      <protection/>
    </xf>
    <xf numFmtId="0" fontId="262" fillId="52" borderId="15" xfId="0" applyFont="1" applyFill="1" applyBorder="1" applyAlignment="1" applyProtection="1">
      <alignment horizontal="center" vertical="center"/>
      <protection/>
    </xf>
    <xf numFmtId="0" fontId="260" fillId="52" borderId="16" xfId="34" applyFont="1" applyFill="1" applyBorder="1" applyAlignment="1" applyProtection="1">
      <alignment horizontal="center" vertical="center"/>
      <protection/>
    </xf>
    <xf numFmtId="0" fontId="263" fillId="52" borderId="17" xfId="34" applyFont="1" applyFill="1" applyBorder="1" applyAlignment="1" applyProtection="1" quotePrefix="1">
      <alignment horizontal="center" vertical="center"/>
      <protection/>
    </xf>
    <xf numFmtId="0" fontId="263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9" fillId="39" borderId="23" xfId="34" applyNumberFormat="1" applyFont="1" applyFill="1" applyBorder="1" applyAlignment="1" applyProtection="1">
      <alignment horizontal="center" vertical="center" wrapText="1"/>
      <protection/>
    </xf>
    <xf numFmtId="1" fontId="259" fillId="39" borderId="92" xfId="34" applyNumberFormat="1" applyFont="1" applyFill="1" applyBorder="1" applyAlignment="1" applyProtection="1">
      <alignment horizontal="center" vertical="center" wrapText="1"/>
      <protection/>
    </xf>
    <xf numFmtId="1" fontId="259" fillId="39" borderId="22" xfId="34" applyNumberFormat="1" applyFont="1" applyFill="1" applyBorder="1" applyAlignment="1" applyProtection="1">
      <alignment horizontal="center" vertical="center" wrapText="1"/>
      <protection/>
    </xf>
    <xf numFmtId="0" fontId="26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0" fillId="39" borderId="0" xfId="34" applyFont="1" applyFill="1" applyBorder="1" applyAlignment="1" applyProtection="1">
      <alignment horizontal="left" vertical="center" wrapText="1"/>
      <protection/>
    </xf>
    <xf numFmtId="179" fontId="259" fillId="4" borderId="40" xfId="42" applyNumberFormat="1" applyFont="1" applyFill="1" applyBorder="1" applyAlignment="1" quotePrefix="1">
      <alignment horizontal="right" vertical="center"/>
      <protection/>
    </xf>
    <xf numFmtId="3" fontId="259" fillId="4" borderId="61" xfId="34" applyNumberFormat="1" applyFont="1" applyFill="1" applyBorder="1" applyAlignment="1" applyProtection="1">
      <alignment vertical="center"/>
      <protection/>
    </xf>
    <xf numFmtId="3" fontId="260" fillId="4" borderId="17" xfId="34" applyNumberFormat="1" applyFont="1" applyFill="1" applyBorder="1" applyAlignment="1">
      <alignment vertical="center"/>
      <protection/>
    </xf>
    <xf numFmtId="3" fontId="260" fillId="4" borderId="12" xfId="34" applyNumberFormat="1" applyFont="1" applyFill="1" applyBorder="1" applyAlignment="1" applyProtection="1">
      <alignment vertical="center"/>
      <protection/>
    </xf>
    <xf numFmtId="3" fontId="26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5" fillId="53" borderId="30" xfId="34" applyNumberFormat="1" applyFont="1" applyFill="1" applyBorder="1" applyAlignment="1" applyProtection="1">
      <alignment horizontal="center" vertical="center"/>
      <protection/>
    </xf>
    <xf numFmtId="186" fontId="235" fillId="53" borderId="34" xfId="34" applyNumberFormat="1" applyFont="1" applyFill="1" applyBorder="1" applyAlignment="1" applyProtection="1">
      <alignment horizontal="center" vertical="center"/>
      <protection/>
    </xf>
    <xf numFmtId="186" fontId="235" fillId="53" borderId="44" xfId="34" applyNumberFormat="1" applyFont="1" applyFill="1" applyBorder="1" applyAlignment="1" applyProtection="1">
      <alignment horizontal="center" vertical="center"/>
      <protection/>
    </xf>
    <xf numFmtId="3" fontId="26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9" fillId="4" borderId="61" xfId="34" applyNumberFormat="1" applyFont="1" applyFill="1" applyBorder="1" applyAlignment="1" applyProtection="1">
      <alignment horizontal="right" vertical="center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/>
    </xf>
    <xf numFmtId="3" fontId="26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0" fillId="4" borderId="17" xfId="34" applyNumberFormat="1" applyFont="1" applyFill="1" applyBorder="1" applyAlignment="1" applyProtection="1">
      <alignment horizontal="right" vertical="center"/>
      <protection locked="0"/>
    </xf>
    <xf numFmtId="3" fontId="26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9" fillId="4" borderId="20" xfId="42" applyNumberFormat="1" applyFont="1" applyFill="1" applyBorder="1" applyAlignment="1" quotePrefix="1">
      <alignment horizontal="right" vertical="center"/>
      <protection/>
    </xf>
    <xf numFmtId="3" fontId="259" fillId="4" borderId="19" xfId="34" applyNumberFormat="1" applyFont="1" applyFill="1" applyBorder="1" applyAlignment="1" applyProtection="1">
      <alignment vertical="center"/>
      <protection/>
    </xf>
    <xf numFmtId="3" fontId="260" fillId="4" borderId="23" xfId="34" applyNumberFormat="1" applyFont="1" applyFill="1" applyBorder="1" applyAlignment="1" applyProtection="1">
      <alignment vertical="center"/>
      <protection/>
    </xf>
    <xf numFmtId="3" fontId="26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27" fillId="45" borderId="62" xfId="34" applyNumberFormat="1" applyFont="1" applyFill="1" applyBorder="1" applyAlignment="1" applyProtection="1">
      <alignment horizontal="center" vertical="center"/>
      <protection/>
    </xf>
    <xf numFmtId="186" fontId="227" fillId="45" borderId="64" xfId="34" applyNumberFormat="1" applyFont="1" applyFill="1" applyBorder="1" applyAlignment="1" applyProtection="1">
      <alignment horizontal="center" vertical="center"/>
      <protection/>
    </xf>
    <xf numFmtId="186" fontId="22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5" fillId="45" borderId="87" xfId="34" applyNumberFormat="1" applyFont="1" applyFill="1" applyBorder="1" applyAlignment="1" applyProtection="1">
      <alignment horizontal="center" vertical="center"/>
      <protection/>
    </xf>
    <xf numFmtId="186" fontId="235" fillId="45" borderId="84" xfId="34" applyNumberFormat="1" applyFont="1" applyFill="1" applyBorder="1" applyAlignment="1" applyProtection="1">
      <alignment horizontal="center" vertical="center"/>
      <protection/>
    </xf>
    <xf numFmtId="186" fontId="235" fillId="53" borderId="88" xfId="34" applyNumberFormat="1" applyFont="1" applyFill="1" applyBorder="1" applyAlignment="1" applyProtection="1">
      <alignment horizontal="center" vertical="center"/>
      <protection/>
    </xf>
    <xf numFmtId="186" fontId="235" fillId="53" borderId="39" xfId="34" applyNumberFormat="1" applyFont="1" applyFill="1" applyBorder="1" applyAlignment="1" applyProtection="1">
      <alignment horizontal="center" vertical="center"/>
      <protection/>
    </xf>
    <xf numFmtId="176" fontId="265" fillId="52" borderId="113" xfId="42" applyNumberFormat="1" applyFont="1" applyFill="1" applyBorder="1" applyAlignment="1">
      <alignment horizontal="right" vertical="center"/>
      <protection/>
    </xf>
    <xf numFmtId="179" fontId="263" fillId="52" borderId="50" xfId="42" applyNumberFormat="1" applyFont="1" applyFill="1" applyBorder="1" applyAlignment="1" quotePrefix="1">
      <alignment horizontal="right" vertical="center"/>
      <protection/>
    </xf>
    <xf numFmtId="0" fontId="259" fillId="52" borderId="114" xfId="42" applyFont="1" applyFill="1" applyBorder="1" applyAlignment="1">
      <alignment horizontal="center" vertical="center" wrapText="1"/>
      <protection/>
    </xf>
    <xf numFmtId="3" fontId="259" fillId="52" borderId="89" xfId="34" applyNumberFormat="1" applyFont="1" applyFill="1" applyBorder="1" applyAlignment="1" applyProtection="1">
      <alignment vertical="center"/>
      <protection/>
    </xf>
    <xf numFmtId="3" fontId="260" fillId="52" borderId="49" xfId="34" applyNumberFormat="1" applyFont="1" applyFill="1" applyBorder="1" applyAlignment="1">
      <alignment vertical="center"/>
      <protection/>
    </xf>
    <xf numFmtId="3" fontId="260" fillId="52" borderId="115" xfId="34" applyNumberFormat="1" applyFont="1" applyFill="1" applyBorder="1" applyAlignment="1">
      <alignment vertical="center"/>
      <protection/>
    </xf>
    <xf numFmtId="3" fontId="26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8" fillId="39" borderId="103" xfId="38" applyNumberFormat="1" applyFont="1" applyFill="1" applyBorder="1" applyProtection="1">
      <alignment/>
      <protection/>
    </xf>
    <xf numFmtId="188" fontId="26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69" fillId="48" borderId="12" xfId="34" applyFont="1" applyFill="1" applyBorder="1" applyAlignment="1" applyProtection="1">
      <alignment horizontal="center" vertical="center"/>
      <protection locked="0"/>
    </xf>
    <xf numFmtId="3" fontId="26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68" fillId="39" borderId="0" xfId="34" applyFont="1" applyFill="1" applyAlignment="1">
      <alignment vertical="center"/>
      <protection/>
    </xf>
    <xf numFmtId="0" fontId="26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1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7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3" fillId="39" borderId="25" xfId="0" applyNumberFormat="1" applyFont="1" applyFill="1" applyBorder="1" applyAlignment="1" applyProtection="1" quotePrefix="1">
      <alignment/>
      <protection/>
    </xf>
    <xf numFmtId="187" fontId="274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3" fillId="39" borderId="105" xfId="0" applyNumberFormat="1" applyFont="1" applyFill="1" applyBorder="1" applyAlignment="1" applyProtection="1" quotePrefix="1">
      <alignment/>
      <protection/>
    </xf>
    <xf numFmtId="187" fontId="27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5" fillId="26" borderId="0" xfId="40" applyFont="1" applyFill="1" applyProtection="1">
      <alignment/>
      <protection/>
    </xf>
    <xf numFmtId="0" fontId="233" fillId="26" borderId="0" xfId="37" applyFont="1" applyFill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23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2" fillId="26" borderId="0" xfId="0" applyNumberFormat="1" applyFont="1" applyFill="1" applyBorder="1" applyAlignment="1" applyProtection="1">
      <alignment horizontal="left"/>
      <protection/>
    </xf>
    <xf numFmtId="0" fontId="23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7" fillId="39" borderId="12" xfId="40" applyNumberFormat="1" applyFont="1" applyFill="1" applyBorder="1" applyAlignment="1" applyProtection="1">
      <alignment horizontal="center" vertical="center"/>
      <protection/>
    </xf>
    <xf numFmtId="184" fontId="26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9" fillId="39" borderId="12" xfId="0" applyNumberFormat="1" applyFont="1" applyFill="1" applyBorder="1" applyAlignment="1" applyProtection="1">
      <alignment horizontal="center" vertical="center"/>
      <protection/>
    </xf>
    <xf numFmtId="0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9" fillId="26" borderId="0" xfId="34" applyFont="1" applyFill="1" applyBorder="1" applyAlignment="1" applyProtection="1" quotePrefix="1">
      <alignment/>
      <protection/>
    </xf>
    <xf numFmtId="0" fontId="278" fillId="26" borderId="0" xfId="37" applyFont="1" applyFill="1" applyBorder="1" applyAlignment="1" applyProtection="1">
      <alignment horizontal="right"/>
      <protection/>
    </xf>
    <xf numFmtId="0" fontId="269" fillId="26" borderId="0" xfId="40" applyFont="1" applyFill="1" applyBorder="1" applyAlignment="1" applyProtection="1">
      <alignment horizontal="right"/>
      <protection/>
    </xf>
    <xf numFmtId="184" fontId="279" fillId="39" borderId="12" xfId="46" applyNumberFormat="1" applyFont="1" applyFill="1" applyBorder="1" applyAlignment="1" applyProtection="1">
      <alignment horizontal="center" vertical="center"/>
      <protection/>
    </xf>
    <xf numFmtId="0" fontId="27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center"/>
      <protection/>
    </xf>
    <xf numFmtId="187" fontId="281" fillId="26" borderId="0" xfId="47" applyNumberFormat="1" applyFont="1" applyFill="1" applyBorder="1" applyAlignment="1" applyProtection="1">
      <alignment/>
      <protection/>
    </xf>
    <xf numFmtId="38" fontId="281" fillId="26" borderId="0" xfId="47" applyNumberFormat="1" applyFont="1" applyFill="1" applyBorder="1" applyProtection="1">
      <alignment/>
      <protection/>
    </xf>
    <xf numFmtId="0" fontId="281" fillId="26" borderId="0" xfId="47" applyNumberFormat="1" applyFont="1" applyFill="1" applyAlignment="1" applyProtection="1">
      <alignment/>
      <protection/>
    </xf>
    <xf numFmtId="0" fontId="278" fillId="26" borderId="0" xfId="37" applyFont="1" applyFill="1" applyBorder="1" applyAlignment="1" applyProtection="1" quotePrefix="1">
      <alignment horizontal="left"/>
      <protection/>
    </xf>
    <xf numFmtId="0" fontId="282" fillId="26" borderId="0" xfId="37" applyFont="1" applyFill="1" applyBorder="1" applyAlignment="1" applyProtection="1">
      <alignment/>
      <protection/>
    </xf>
    <xf numFmtId="177" fontId="283" fillId="39" borderId="12" xfId="34" applyNumberFormat="1" applyFont="1" applyFill="1" applyBorder="1" applyAlignment="1" applyProtection="1">
      <alignment horizontal="center" vertical="center"/>
      <protection/>
    </xf>
    <xf numFmtId="0" fontId="284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0" fillId="42" borderId="126" xfId="37" applyNumberFormat="1" applyFont="1" applyFill="1" applyBorder="1" applyAlignment="1" applyProtection="1" quotePrefix="1">
      <alignment horizontal="center" wrapText="1"/>
      <protection/>
    </xf>
    <xf numFmtId="193" fontId="24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6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0" fillId="42" borderId="132" xfId="37" applyNumberFormat="1" applyFont="1" applyFill="1" applyBorder="1" applyAlignment="1" applyProtection="1" quotePrefix="1">
      <alignment horizontal="center"/>
      <protection/>
    </xf>
    <xf numFmtId="177" fontId="287" fillId="42" borderId="132" xfId="37" applyNumberFormat="1" applyFont="1" applyFill="1" applyBorder="1" applyAlignment="1" applyProtection="1" quotePrefix="1">
      <alignment horizontal="center"/>
      <protection/>
    </xf>
    <xf numFmtId="194" fontId="233" fillId="61" borderId="132" xfId="37" applyNumberFormat="1" applyFont="1" applyFill="1" applyBorder="1" applyAlignment="1" applyProtection="1" quotePrefix="1">
      <alignment horizontal="center"/>
      <protection/>
    </xf>
    <xf numFmtId="177" fontId="231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6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4" fillId="39" borderId="82" xfId="37" applyNumberFormat="1" applyFont="1" applyFill="1" applyBorder="1" applyAlignment="1" applyProtection="1" quotePrefix="1">
      <alignment/>
      <protection/>
    </xf>
    <xf numFmtId="187" fontId="273" fillId="39" borderId="82" xfId="37" applyNumberFormat="1" applyFont="1" applyFill="1" applyBorder="1" applyAlignment="1" applyProtection="1" quotePrefix="1">
      <alignment/>
      <protection/>
    </xf>
    <xf numFmtId="187" fontId="273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3" fillId="26" borderId="105" xfId="37" applyNumberFormat="1" applyFont="1" applyFill="1" applyBorder="1" applyAlignment="1" applyProtection="1" quotePrefix="1">
      <alignment/>
      <protection/>
    </xf>
    <xf numFmtId="187" fontId="27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9" fillId="65" borderId="159" xfId="37" applyNumberFormat="1" applyFont="1" applyFill="1" applyBorder="1" applyAlignment="1" applyProtection="1">
      <alignment horizontal="center"/>
      <protection/>
    </xf>
    <xf numFmtId="188" fontId="290" fillId="65" borderId="160" xfId="37" applyNumberFormat="1" applyFont="1" applyFill="1" applyBorder="1" applyAlignment="1" applyProtection="1">
      <alignment horizontal="center"/>
      <protection/>
    </xf>
    <xf numFmtId="188" fontId="291" fillId="66" borderId="159" xfId="37" applyNumberFormat="1" applyFont="1" applyFill="1" applyBorder="1" applyAlignment="1" applyProtection="1">
      <alignment horizontal="center"/>
      <protection/>
    </xf>
    <xf numFmtId="188" fontId="292" fillId="66" borderId="160" xfId="37" applyNumberFormat="1" applyFont="1" applyFill="1" applyBorder="1" applyAlignment="1" applyProtection="1">
      <alignment horizontal="center"/>
      <protection/>
    </xf>
    <xf numFmtId="188" fontId="293" fillId="67" borderId="161" xfId="37" applyNumberFormat="1" applyFont="1" applyFill="1" applyBorder="1" applyAlignment="1" applyProtection="1">
      <alignment horizontal="center"/>
      <protection/>
    </xf>
    <xf numFmtId="188" fontId="294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89" fillId="65" borderId="165" xfId="37" applyNumberFormat="1" applyFont="1" applyFill="1" applyBorder="1" applyAlignment="1" applyProtection="1">
      <alignment horizontal="center"/>
      <protection/>
    </xf>
    <xf numFmtId="188" fontId="290" fillId="65" borderId="166" xfId="37" applyNumberFormat="1" applyFont="1" applyFill="1" applyBorder="1" applyAlignment="1" applyProtection="1">
      <alignment horizontal="center"/>
      <protection/>
    </xf>
    <xf numFmtId="188" fontId="291" fillId="66" borderId="165" xfId="37" applyNumberFormat="1" applyFont="1" applyFill="1" applyBorder="1" applyAlignment="1" applyProtection="1">
      <alignment horizontal="center"/>
      <protection/>
    </xf>
    <xf numFmtId="188" fontId="292" fillId="66" borderId="166" xfId="37" applyNumberFormat="1" applyFont="1" applyFill="1" applyBorder="1" applyAlignment="1" applyProtection="1">
      <alignment horizontal="center"/>
      <protection/>
    </xf>
    <xf numFmtId="188" fontId="293" fillId="67" borderId="167" xfId="37" applyNumberFormat="1" applyFont="1" applyFill="1" applyBorder="1" applyAlignment="1" applyProtection="1">
      <alignment horizontal="center"/>
      <protection/>
    </xf>
    <xf numFmtId="188" fontId="294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6" fillId="0" borderId="0" xfId="37" applyProtection="1">
      <alignment/>
      <protection/>
    </xf>
    <xf numFmtId="0" fontId="206" fillId="0" borderId="0" xfId="37" applyNumberFormat="1" applyProtection="1">
      <alignment/>
      <protection/>
    </xf>
    <xf numFmtId="184" fontId="22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5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9" fillId="48" borderId="12" xfId="34" applyNumberFormat="1" applyFont="1" applyFill="1" applyBorder="1" applyAlignment="1" applyProtection="1">
      <alignment horizontal="center" vertical="center"/>
      <protection/>
    </xf>
    <xf numFmtId="3" fontId="269" fillId="26" borderId="19" xfId="34" applyNumberFormat="1" applyFont="1" applyFill="1" applyBorder="1" applyAlignment="1" applyProtection="1">
      <alignment horizontal="right" vertical="center"/>
      <protection/>
    </xf>
    <xf numFmtId="3" fontId="269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6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8" fillId="48" borderId="17" xfId="34" applyNumberFormat="1" applyFont="1" applyFill="1" applyBorder="1" applyAlignment="1" applyProtection="1">
      <alignment horizontal="right" vertical="center"/>
      <protection locked="0"/>
    </xf>
    <xf numFmtId="3" fontId="238" fillId="48" borderId="12" xfId="34" applyNumberFormat="1" applyFont="1" applyFill="1" applyBorder="1" applyAlignment="1" applyProtection="1">
      <alignment horizontal="right" vertical="center"/>
      <protection locked="0"/>
    </xf>
    <xf numFmtId="3" fontId="238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8" fillId="26" borderId="17" xfId="34" applyNumberFormat="1" applyFont="1" applyFill="1" applyBorder="1" applyAlignment="1" applyProtection="1">
      <alignment horizontal="right" vertical="center"/>
      <protection locked="0"/>
    </xf>
    <xf numFmtId="3" fontId="238" fillId="26" borderId="12" xfId="34" applyNumberFormat="1" applyFont="1" applyFill="1" applyBorder="1" applyAlignment="1" applyProtection="1">
      <alignment horizontal="right" vertical="center"/>
      <protection locked="0"/>
    </xf>
    <xf numFmtId="3" fontId="238" fillId="26" borderId="18" xfId="34" applyNumberFormat="1" applyFont="1" applyFill="1" applyBorder="1" applyAlignment="1" applyProtection="1">
      <alignment horizontal="right" vertical="center"/>
      <protection locked="0"/>
    </xf>
    <xf numFmtId="198" fontId="24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1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8" fillId="39" borderId="91" xfId="34" applyFont="1" applyFill="1" applyBorder="1" applyAlignment="1">
      <alignment horizontal="center" vertical="center" wrapText="1"/>
      <protection/>
    </xf>
    <xf numFmtId="180" fontId="294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5" fillId="45" borderId="17" xfId="34" applyNumberFormat="1" applyFont="1" applyFill="1" applyBorder="1" applyAlignment="1" applyProtection="1">
      <alignment horizontal="center" vertical="center"/>
      <protection/>
    </xf>
    <xf numFmtId="186" fontId="235" fillId="45" borderId="12" xfId="34" applyNumberFormat="1" applyFont="1" applyFill="1" applyBorder="1" applyAlignment="1" applyProtection="1">
      <alignment horizontal="center" vertical="center"/>
      <protection/>
    </xf>
    <xf numFmtId="186" fontId="235" fillId="45" borderId="18" xfId="34" applyNumberFormat="1" applyFont="1" applyFill="1" applyBorder="1" applyAlignment="1" applyProtection="1">
      <alignment horizontal="center" vertical="center"/>
      <protection/>
    </xf>
    <xf numFmtId="0" fontId="240" fillId="47" borderId="49" xfId="42" applyFont="1" applyFill="1" applyBorder="1" applyAlignment="1" applyProtection="1">
      <alignment horizontal="right" vertical="center"/>
      <protection/>
    </xf>
    <xf numFmtId="186" fontId="235" fillId="45" borderId="75" xfId="34" applyNumberFormat="1" applyFont="1" applyFill="1" applyBorder="1" applyAlignment="1" applyProtection="1">
      <alignment horizontal="center" vertical="center"/>
      <protection/>
    </xf>
    <xf numFmtId="186" fontId="235" fillId="45" borderId="72" xfId="34" applyNumberFormat="1" applyFont="1" applyFill="1" applyBorder="1" applyAlignment="1" applyProtection="1">
      <alignment horizontal="center" vertical="center"/>
      <protection/>
    </xf>
    <xf numFmtId="186" fontId="235" fillId="45" borderId="70" xfId="34" applyNumberFormat="1" applyFont="1" applyFill="1" applyBorder="1" applyAlignment="1" applyProtection="1">
      <alignment horizontal="center" vertical="center"/>
      <protection/>
    </xf>
    <xf numFmtId="186" fontId="235" fillId="45" borderId="67" xfId="34" applyNumberFormat="1" applyFont="1" applyFill="1" applyBorder="1" applyAlignment="1" applyProtection="1">
      <alignment horizontal="center" vertical="center"/>
      <protection/>
    </xf>
    <xf numFmtId="186" fontId="235" fillId="53" borderId="87" xfId="34" applyNumberFormat="1" applyFont="1" applyFill="1" applyBorder="1" applyAlignment="1" applyProtection="1">
      <alignment horizontal="center" vertical="center"/>
      <protection/>
    </xf>
    <xf numFmtId="186" fontId="235" fillId="53" borderId="84" xfId="34" applyNumberFormat="1" applyFont="1" applyFill="1" applyBorder="1" applyAlignment="1" applyProtection="1">
      <alignment horizontal="center" vertical="center"/>
      <protection/>
    </xf>
    <xf numFmtId="186" fontId="235" fillId="48" borderId="17" xfId="34" applyNumberFormat="1" applyFont="1" applyFill="1" applyBorder="1" applyAlignment="1" applyProtection="1">
      <alignment horizontal="center" vertical="center"/>
      <protection/>
    </xf>
    <xf numFmtId="186" fontId="235" fillId="48" borderId="12" xfId="34" applyNumberFormat="1" applyFont="1" applyFill="1" applyBorder="1" applyAlignment="1" applyProtection="1">
      <alignment horizontal="center" vertical="center"/>
      <protection/>
    </xf>
    <xf numFmtId="186" fontId="235" fillId="48" borderId="18" xfId="34" applyNumberFormat="1" applyFont="1" applyFill="1" applyBorder="1" applyAlignment="1" applyProtection="1">
      <alignment horizontal="center" vertical="center"/>
      <protection/>
    </xf>
    <xf numFmtId="186" fontId="235" fillId="4" borderId="18" xfId="34" applyNumberFormat="1" applyFont="1" applyFill="1" applyBorder="1" applyAlignment="1" applyProtection="1">
      <alignment horizontal="center" vertical="center"/>
      <protection/>
    </xf>
    <xf numFmtId="186" fontId="235" fillId="5" borderId="18" xfId="34" applyNumberFormat="1" applyFont="1" applyFill="1" applyBorder="1" applyAlignment="1" applyProtection="1">
      <alignment horizontal="center" vertical="center"/>
      <protection/>
    </xf>
    <xf numFmtId="186" fontId="235" fillId="45" borderId="38" xfId="34" applyNumberFormat="1" applyFont="1" applyFill="1" applyBorder="1" applyAlignment="1" applyProtection="1">
      <alignment horizontal="center" vertical="center"/>
      <protection/>
    </xf>
    <xf numFmtId="186" fontId="235" fillId="45" borderId="36" xfId="34" applyNumberFormat="1" applyFont="1" applyFill="1" applyBorder="1" applyAlignment="1" applyProtection="1">
      <alignment horizontal="center" vertical="center"/>
      <protection/>
    </xf>
    <xf numFmtId="186" fontId="235" fillId="26" borderId="17" xfId="34" applyNumberFormat="1" applyFont="1" applyFill="1" applyBorder="1" applyAlignment="1" applyProtection="1">
      <alignment horizontal="center" vertical="center"/>
      <protection/>
    </xf>
    <xf numFmtId="186" fontId="235" fillId="26" borderId="12" xfId="34" applyNumberFormat="1" applyFont="1" applyFill="1" applyBorder="1" applyAlignment="1" applyProtection="1">
      <alignment horizontal="center" vertical="center"/>
      <protection/>
    </xf>
    <xf numFmtId="186" fontId="235" fillId="26" borderId="18" xfId="34" applyNumberFormat="1" applyFont="1" applyFill="1" applyBorder="1" applyAlignment="1" applyProtection="1">
      <alignment horizontal="center" vertical="center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7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8" fillId="70" borderId="0" xfId="36" applyFont="1" applyFill="1" applyBorder="1">
      <alignment/>
      <protection/>
    </xf>
    <xf numFmtId="0" fontId="298" fillId="70" borderId="0" xfId="36" applyFont="1" applyFill="1" applyBorder="1" applyAlignment="1">
      <alignment/>
      <protection/>
    </xf>
    <xf numFmtId="0" fontId="298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8" fillId="71" borderId="0" xfId="36" applyFont="1" applyFill="1" applyBorder="1">
      <alignment/>
      <protection/>
    </xf>
    <xf numFmtId="0" fontId="298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298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9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9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299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299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9" fillId="71" borderId="66" xfId="34" applyNumberFormat="1" applyFont="1" applyFill="1" applyBorder="1" applyAlignment="1" quotePrefix="1">
      <alignment horizontal="center"/>
      <protection/>
    </xf>
    <xf numFmtId="0" fontId="300" fillId="71" borderId="66" xfId="34" applyFont="1" applyFill="1" applyBorder="1">
      <alignment/>
      <protection/>
    </xf>
    <xf numFmtId="49" fontId="299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1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2" fillId="71" borderId="98" xfId="34" applyNumberFormat="1" applyFont="1" applyFill="1" applyBorder="1" applyAlignment="1">
      <alignment horizontal="center"/>
      <protection/>
    </xf>
    <xf numFmtId="180" fontId="303" fillId="71" borderId="61" xfId="34" applyNumberFormat="1" applyFont="1" applyFill="1" applyBorder="1" applyAlignment="1">
      <alignment horizontal="left"/>
      <protection/>
    </xf>
    <xf numFmtId="180" fontId="304" fillId="71" borderId="61" xfId="34" applyNumberFormat="1" applyFont="1" applyFill="1" applyBorder="1" applyAlignment="1">
      <alignment horizontal="left"/>
      <protection/>
    </xf>
    <xf numFmtId="0" fontId="300" fillId="71" borderId="142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300" fillId="71" borderId="111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00" fillId="71" borderId="64" xfId="34" applyFont="1" applyFill="1" applyBorder="1" applyAlignment="1">
      <alignment horizontal="left"/>
      <protection/>
    </xf>
    <xf numFmtId="0" fontId="298" fillId="0" borderId="0" xfId="36" applyFont="1" applyFill="1" applyBorder="1" quotePrefix="1">
      <alignment/>
      <protection/>
    </xf>
    <xf numFmtId="180" fontId="298" fillId="0" borderId="0" xfId="36" applyNumberFormat="1" applyFont="1" applyFill="1" applyBorder="1">
      <alignment/>
      <protection/>
    </xf>
    <xf numFmtId="0" fontId="300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7" fillId="71" borderId="66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3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0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9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9" fillId="71" borderId="177" xfId="34" applyFont="1" applyFill="1" applyBorder="1" applyAlignment="1">
      <alignment horizontal="left"/>
      <protection/>
    </xf>
    <xf numFmtId="0" fontId="305" fillId="0" borderId="0" xfId="34" applyNumberFormat="1" applyFont="1" applyFill="1" applyBorder="1" applyAlignment="1" quotePrefix="1">
      <alignment horizontal="center"/>
      <protection/>
    </xf>
    <xf numFmtId="0" fontId="309" fillId="0" borderId="0" xfId="34" applyFont="1" applyFill="1" applyBorder="1" applyAlignment="1">
      <alignment horizontal="left"/>
      <protection/>
    </xf>
    <xf numFmtId="0" fontId="298" fillId="70" borderId="12" xfId="36" applyFont="1" applyFill="1" applyBorder="1">
      <alignment/>
      <protection/>
    </xf>
    <xf numFmtId="0" fontId="298" fillId="70" borderId="12" xfId="36" applyFont="1" applyFill="1" applyBorder="1" applyAlignment="1">
      <alignment/>
      <protection/>
    </xf>
    <xf numFmtId="0" fontId="298" fillId="73" borderId="12" xfId="36" applyFont="1" applyFill="1" applyBorder="1">
      <alignment/>
      <protection/>
    </xf>
    <xf numFmtId="0" fontId="298" fillId="0" borderId="12" xfId="36" applyFont="1" applyFill="1" applyBorder="1">
      <alignment/>
      <protection/>
    </xf>
    <xf numFmtId="14" fontId="298" fillId="71" borderId="12" xfId="36" applyNumberFormat="1" applyFont="1" applyFill="1" applyBorder="1" applyAlignment="1">
      <alignment horizontal="left"/>
      <protection/>
    </xf>
    <xf numFmtId="49" fontId="229" fillId="26" borderId="12" xfId="34" applyNumberFormat="1" applyFont="1" applyFill="1" applyBorder="1" applyAlignment="1" applyProtection="1">
      <alignment horizontal="center" vertical="center"/>
      <protection locked="0"/>
    </xf>
    <xf numFmtId="49" fontId="24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2" fillId="71" borderId="98" xfId="34" applyNumberFormat="1" applyFont="1" applyFill="1" applyBorder="1" applyAlignment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299" fillId="71" borderId="63" xfId="34" applyNumberFormat="1" applyFont="1" applyFill="1" applyBorder="1" applyAlignment="1" quotePrefix="1">
      <alignment horizontal="center"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49" fontId="299" fillId="71" borderId="129" xfId="34" applyNumberFormat="1" applyFont="1" applyFill="1" applyBorder="1" applyAlignment="1" quotePrefix="1">
      <alignment horizontal="center"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49" fontId="239" fillId="71" borderId="64" xfId="34" applyNumberFormat="1" applyFont="1" applyFill="1" applyBorder="1" applyAlignment="1" quotePrefix="1">
      <alignment horizontal="center"/>
      <protection/>
    </xf>
    <xf numFmtId="49" fontId="294" fillId="39" borderId="13" xfId="34" applyNumberFormat="1" applyFont="1" applyFill="1" applyBorder="1" applyAlignment="1" applyProtection="1">
      <alignment horizontal="center" vertical="center" wrapText="1"/>
      <protection/>
    </xf>
    <xf numFmtId="0" fontId="231" fillId="26" borderId="23" xfId="0" applyFont="1" applyFill="1" applyBorder="1" applyAlignment="1" applyProtection="1">
      <alignment horizontal="center" vertical="center" wrapText="1"/>
      <protection/>
    </xf>
    <xf numFmtId="0" fontId="231" fillId="26" borderId="24" xfId="0" applyFont="1" applyFill="1" applyBorder="1" applyAlignment="1" applyProtection="1">
      <alignment horizontal="center" vertical="center" wrapText="1"/>
      <protection/>
    </xf>
    <xf numFmtId="0" fontId="231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41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47" fillId="64" borderId="122" xfId="47" applyNumberFormat="1" applyFont="1" applyFill="1" applyBorder="1" applyAlignment="1" applyProtection="1">
      <alignment horizontal="center"/>
      <protection/>
    </xf>
    <xf numFmtId="38" fontId="247" fillId="64" borderId="41" xfId="47" applyNumberFormat="1" applyFont="1" applyFill="1" applyBorder="1" applyAlignment="1" applyProtection="1">
      <alignment horizontal="center"/>
      <protection/>
    </xf>
    <xf numFmtId="38" fontId="247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1" fillId="39" borderId="26" xfId="38" applyFont="1" applyFill="1" applyBorder="1" applyAlignment="1" applyProtection="1">
      <alignment horizontal="center"/>
      <protection/>
    </xf>
    <xf numFmtId="0" fontId="311" fillId="39" borderId="0" xfId="38" applyFont="1" applyFill="1" applyBorder="1" applyAlignment="1" applyProtection="1">
      <alignment horizontal="center"/>
      <protection/>
    </xf>
    <xf numFmtId="0" fontId="31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0" fontId="269" fillId="39" borderId="109" xfId="34" applyFont="1" applyFill="1" applyBorder="1" applyAlignment="1" applyProtection="1" quotePrefix="1">
      <alignment horizontal="center" vertical="center"/>
      <protection/>
    </xf>
    <xf numFmtId="0" fontId="269" fillId="39" borderId="25" xfId="34" applyFont="1" applyFill="1" applyBorder="1" applyAlignment="1" applyProtection="1" quotePrefix="1">
      <alignment horizontal="center" vertical="center"/>
      <protection/>
    </xf>
    <xf numFmtId="0" fontId="269" fillId="39" borderId="13" xfId="34" applyFont="1" applyFill="1" applyBorder="1" applyAlignment="1" applyProtection="1" quotePrefix="1">
      <alignment horizontal="center" vertical="center"/>
      <protection/>
    </xf>
    <xf numFmtId="184" fontId="226" fillId="39" borderId="109" xfId="77" applyNumberFormat="1" applyFill="1" applyBorder="1" applyAlignment="1" applyProtection="1">
      <alignment horizontal="center" vertical="center"/>
      <protection/>
    </xf>
    <xf numFmtId="184" fontId="276" fillId="39" borderId="13" xfId="34" applyNumberFormat="1" applyFont="1" applyFill="1" applyBorder="1" applyAlignment="1" applyProtection="1">
      <alignment horizontal="center" vertical="center"/>
      <protection/>
    </xf>
    <xf numFmtId="3" fontId="226" fillId="39" borderId="109" xfId="77" applyNumberFormat="1" applyFill="1" applyBorder="1" applyAlignment="1" applyProtection="1">
      <alignment horizontal="center"/>
      <protection/>
    </xf>
    <xf numFmtId="0" fontId="276" fillId="39" borderId="25" xfId="46" applyFont="1" applyFill="1" applyBorder="1" applyAlignment="1" applyProtection="1">
      <alignment horizontal="center"/>
      <protection/>
    </xf>
    <xf numFmtId="0" fontId="276" fillId="39" borderId="13" xfId="46" applyFont="1" applyFill="1" applyBorder="1" applyAlignment="1" applyProtection="1">
      <alignment horizontal="center"/>
      <protection/>
    </xf>
    <xf numFmtId="1" fontId="241" fillId="48" borderId="109" xfId="34" applyNumberFormat="1" applyFont="1" applyFill="1" applyBorder="1" applyAlignment="1" applyProtection="1">
      <alignment horizontal="center" vertical="center"/>
      <protection/>
    </xf>
    <xf numFmtId="1" fontId="241" fillId="48" borderId="13" xfId="34" applyNumberFormat="1" applyFont="1" applyFill="1" applyBorder="1" applyAlignment="1" applyProtection="1">
      <alignment horizontal="center" vertical="center"/>
      <protection/>
    </xf>
    <xf numFmtId="0" fontId="312" fillId="26" borderId="0" xfId="37" applyFont="1" applyFill="1" applyBorder="1" applyAlignment="1" applyProtection="1">
      <alignment horizontal="center"/>
      <protection/>
    </xf>
    <xf numFmtId="192" fontId="27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8" fillId="42" borderId="126" xfId="0" applyFont="1" applyFill="1" applyBorder="1" applyAlignment="1" applyProtection="1">
      <alignment horizontal="center" vertical="center" wrapText="1"/>
      <protection/>
    </xf>
    <xf numFmtId="0" fontId="22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6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1" fillId="48" borderId="109" xfId="34" applyNumberFormat="1" applyFont="1" applyFill="1" applyBorder="1" applyAlignment="1" applyProtection="1">
      <alignment horizontal="center" vertical="center"/>
      <protection locked="0"/>
    </xf>
    <xf numFmtId="1" fontId="24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56" fillId="5" borderId="25" xfId="42" applyFont="1" applyFill="1" applyBorder="1" applyAlignment="1" quotePrefix="1">
      <alignment horizontal="left" vertical="center" wrapText="1"/>
      <protection/>
    </xf>
    <xf numFmtId="0" fontId="313" fillId="5" borderId="25" xfId="34" applyFont="1" applyFill="1" applyBorder="1" applyAlignment="1">
      <alignment horizontal="left" vertical="center" wrapText="1"/>
      <protection/>
    </xf>
    <xf numFmtId="3" fontId="267" fillId="26" borderId="109" xfId="34" applyNumberFormat="1" applyFont="1" applyFill="1" applyBorder="1" applyAlignment="1" applyProtection="1">
      <alignment horizontal="center" vertical="center"/>
      <protection locked="0"/>
    </xf>
    <xf numFmtId="3" fontId="267" fillId="26" borderId="25" xfId="34" applyNumberFormat="1" applyFont="1" applyFill="1" applyBorder="1" applyAlignment="1" applyProtection="1">
      <alignment horizontal="center" vertical="center"/>
      <protection locked="0"/>
    </xf>
    <xf numFmtId="3" fontId="267" fillId="26" borderId="13" xfId="34" applyNumberFormat="1" applyFont="1" applyFill="1" applyBorder="1" applyAlignment="1" applyProtection="1">
      <alignment horizontal="center" vertical="center"/>
      <protection locked="0"/>
    </xf>
    <xf numFmtId="3" fontId="314" fillId="26" borderId="109" xfId="34" applyNumberFormat="1" applyFont="1" applyFill="1" applyBorder="1" applyAlignment="1" applyProtection="1">
      <alignment horizontal="center" vertical="center"/>
      <protection locked="0"/>
    </xf>
    <xf numFmtId="3" fontId="314" fillId="26" borderId="25" xfId="34" applyNumberFormat="1" applyFont="1" applyFill="1" applyBorder="1" applyAlignment="1" applyProtection="1">
      <alignment horizontal="center" vertical="center"/>
      <protection locked="0"/>
    </xf>
    <xf numFmtId="3" fontId="314" fillId="26" borderId="13" xfId="34" applyNumberFormat="1" applyFont="1" applyFill="1" applyBorder="1" applyAlignment="1" applyProtection="1">
      <alignment horizontal="center" vertical="center"/>
      <protection locked="0"/>
    </xf>
    <xf numFmtId="0" fontId="259" fillId="4" borderId="25" xfId="42" applyFont="1" applyFill="1" applyBorder="1" applyAlignment="1" quotePrefix="1">
      <alignment horizontal="left" vertical="center" wrapText="1"/>
      <protection/>
    </xf>
    <xf numFmtId="0" fontId="315" fillId="4" borderId="25" xfId="34" applyFont="1" applyFill="1" applyBorder="1" applyAlignment="1">
      <alignment horizontal="left" vertical="center" wrapText="1"/>
      <protection/>
    </xf>
    <xf numFmtId="0" fontId="259" fillId="4" borderId="25" xfId="34" applyFont="1" applyFill="1" applyBorder="1" applyAlignment="1">
      <alignment horizontal="left" vertical="center"/>
      <protection/>
    </xf>
    <xf numFmtId="0" fontId="259" fillId="4" borderId="25" xfId="34" applyFont="1" applyFill="1" applyBorder="1" applyAlignment="1">
      <alignment horizontal="left" vertical="center" wrapText="1"/>
      <protection/>
    </xf>
    <xf numFmtId="0" fontId="259" fillId="4" borderId="98" xfId="34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>
      <alignment horizontal="left" vertical="center"/>
      <protection/>
    </xf>
    <xf numFmtId="0" fontId="316" fillId="4" borderId="25" xfId="34" applyFont="1" applyFill="1" applyBorder="1" applyAlignment="1">
      <alignment horizontal="left" vertical="center" wrapText="1"/>
      <protection/>
    </xf>
    <xf numFmtId="0" fontId="259" fillId="4" borderId="25" xfId="34" applyFont="1" applyFill="1" applyBorder="1" applyAlignment="1">
      <alignment vertical="center" wrapText="1"/>
      <protection/>
    </xf>
    <xf numFmtId="0" fontId="316" fillId="4" borderId="25" xfId="34" applyFont="1" applyFill="1" applyBorder="1" applyAlignment="1">
      <alignment vertical="center" wrapText="1"/>
      <protection/>
    </xf>
    <xf numFmtId="0" fontId="259" fillId="4" borderId="25" xfId="42" applyFont="1" applyFill="1" applyBorder="1" applyAlignment="1" quotePrefix="1">
      <alignment horizontal="left" vertical="center"/>
      <protection/>
    </xf>
    <xf numFmtId="0" fontId="259" fillId="4" borderId="21" xfId="42" applyFont="1" applyFill="1" applyBorder="1" applyAlignment="1">
      <alignment vertical="center" wrapText="1"/>
      <protection/>
    </xf>
    <xf numFmtId="0" fontId="259" fillId="4" borderId="98" xfId="42" applyFont="1" applyFill="1" applyBorder="1" applyAlignment="1">
      <alignment horizontal="left" vertical="center"/>
      <protection/>
    </xf>
    <xf numFmtId="0" fontId="259" fillId="4" borderId="25" xfId="42" applyFont="1" applyFill="1" applyBorder="1" applyAlignment="1">
      <alignment horizontal="left" vertical="center" wrapText="1"/>
      <protection/>
    </xf>
    <xf numFmtId="0" fontId="259" fillId="4" borderId="25" xfId="42" applyFont="1" applyFill="1" applyBorder="1" applyAlignment="1">
      <alignment vertical="center" wrapText="1"/>
      <protection/>
    </xf>
    <xf numFmtId="0" fontId="315" fillId="4" borderId="25" xfId="34" applyFont="1" applyFill="1" applyBorder="1" applyAlignment="1">
      <alignment vertical="center" wrapText="1"/>
      <protection/>
    </xf>
    <xf numFmtId="0" fontId="238" fillId="48" borderId="109" xfId="34" applyFont="1" applyFill="1" applyBorder="1" applyAlignment="1" applyProtection="1">
      <alignment horizontal="center" vertical="center" wrapText="1"/>
      <protection/>
    </xf>
    <xf numFmtId="0" fontId="238" fillId="48" borderId="25" xfId="34" applyFont="1" applyFill="1" applyBorder="1" applyAlignment="1" applyProtection="1">
      <alignment horizontal="center" vertical="center" wrapText="1"/>
      <protection/>
    </xf>
    <xf numFmtId="0" fontId="238" fillId="48" borderId="13" xfId="34" applyFont="1" applyFill="1" applyBorder="1" applyAlignment="1" applyProtection="1">
      <alignment horizontal="center" vertical="center" wrapText="1"/>
      <protection/>
    </xf>
    <xf numFmtId="0" fontId="269" fillId="26" borderId="109" xfId="34" applyFont="1" applyFill="1" applyBorder="1" applyAlignment="1" applyProtection="1">
      <alignment vertical="center" wrapText="1"/>
      <protection/>
    </xf>
    <xf numFmtId="0" fontId="269" fillId="26" borderId="25" xfId="34" applyFont="1" applyFill="1" applyBorder="1" applyAlignment="1" applyProtection="1">
      <alignment vertical="center" wrapText="1"/>
      <protection/>
    </xf>
    <xf numFmtId="0" fontId="26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6" fillId="5" borderId="25" xfId="42" applyFont="1" applyFill="1" applyBorder="1" applyAlignment="1" applyProtection="1" quotePrefix="1">
      <alignment horizontal="left" vertical="center" wrapText="1"/>
      <protection/>
    </xf>
    <xf numFmtId="0" fontId="31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1" fillId="48" borderId="25" xfId="34" applyFont="1" applyFill="1" applyBorder="1" applyAlignment="1" applyProtection="1">
      <alignment wrapText="1"/>
      <protection/>
    </xf>
    <xf numFmtId="0" fontId="241" fillId="48" borderId="98" xfId="34" applyFont="1" applyFill="1" applyBorder="1" applyAlignment="1" applyProtection="1">
      <alignment wrapText="1"/>
      <protection/>
    </xf>
    <xf numFmtId="0" fontId="241" fillId="26" borderId="109" xfId="34" applyFont="1" applyFill="1" applyBorder="1" applyAlignment="1" applyProtection="1">
      <alignment horizontal="left" vertical="center"/>
      <protection/>
    </xf>
    <xf numFmtId="0" fontId="241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1" fillId="48" borderId="25" xfId="34" applyFont="1" applyFill="1" applyBorder="1" applyAlignment="1" applyProtection="1">
      <alignment horizontal="left"/>
      <protection/>
    </xf>
    <xf numFmtId="0" fontId="241" fillId="48" borderId="98" xfId="34" applyFont="1" applyFill="1" applyBorder="1" applyAlignment="1" applyProtection="1">
      <alignment horizontal="left"/>
      <protection/>
    </xf>
    <xf numFmtId="0" fontId="241" fillId="48" borderId="25" xfId="34" applyFont="1" applyFill="1" applyBorder="1" applyAlignment="1" applyProtection="1">
      <alignment horizontal="left" vertical="center"/>
      <protection/>
    </xf>
    <xf numFmtId="0" fontId="241" fillId="48" borderId="98" xfId="34" applyFont="1" applyFill="1" applyBorder="1" applyAlignment="1" applyProtection="1">
      <alignment horizontal="left" vertical="center"/>
      <protection/>
    </xf>
    <xf numFmtId="0" fontId="241" fillId="48" borderId="25" xfId="34" applyFont="1" applyFill="1" applyBorder="1" applyAlignment="1" applyProtection="1">
      <alignment vertical="center" wrapText="1"/>
      <protection/>
    </xf>
    <xf numFmtId="0" fontId="241" fillId="48" borderId="98" xfId="34" applyFont="1" applyFill="1" applyBorder="1" applyAlignment="1" applyProtection="1">
      <alignment vertical="center" wrapText="1"/>
      <protection/>
    </xf>
    <xf numFmtId="0" fontId="241" fillId="48" borderId="25" xfId="42" applyFont="1" applyFill="1" applyBorder="1" applyAlignment="1" applyProtection="1" quotePrefix="1">
      <alignment horizontal="left" vertical="center" wrapText="1"/>
      <protection/>
    </xf>
    <xf numFmtId="0" fontId="241" fillId="48" borderId="98" xfId="42" applyFont="1" applyFill="1" applyBorder="1" applyAlignment="1" applyProtection="1" quotePrefix="1">
      <alignment horizontal="left" vertical="center" wrapText="1"/>
      <protection/>
    </xf>
    <xf numFmtId="0" fontId="241" fillId="48" borderId="25" xfId="42" applyFont="1" applyFill="1" applyBorder="1" applyAlignment="1" applyProtection="1">
      <alignment horizontal="left" vertical="center"/>
      <protection/>
    </xf>
    <xf numFmtId="0" fontId="241" fillId="48" borderId="98" xfId="42" applyFont="1" applyFill="1" applyBorder="1" applyAlignment="1" applyProtection="1">
      <alignment horizontal="left" vertical="center"/>
      <protection/>
    </xf>
    <xf numFmtId="0" fontId="241" fillId="48" borderId="25" xfId="42" applyFont="1" applyFill="1" applyBorder="1" applyAlignment="1" applyProtection="1" quotePrefix="1">
      <alignment horizontal="left" vertical="center"/>
      <protection/>
    </xf>
    <xf numFmtId="0" fontId="241" fillId="48" borderId="98" xfId="42" applyFont="1" applyFill="1" applyBorder="1" applyAlignment="1" applyProtection="1" quotePrefix="1">
      <alignment horizontal="left" vertical="center"/>
      <protection/>
    </xf>
    <xf numFmtId="0" fontId="241" fillId="48" borderId="25" xfId="42" applyFont="1" applyFill="1" applyBorder="1" applyAlignment="1" applyProtection="1">
      <alignment vertical="center" wrapText="1"/>
      <protection/>
    </xf>
    <xf numFmtId="0" fontId="241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8" fillId="48" borderId="109" xfId="34" applyFont="1" applyFill="1" applyBorder="1" applyAlignment="1" applyProtection="1">
      <alignment horizontal="center" vertical="center" wrapText="1"/>
      <protection locked="0"/>
    </xf>
    <xf numFmtId="0" fontId="238" fillId="48" borderId="25" xfId="34" applyFont="1" applyFill="1" applyBorder="1" applyAlignment="1" applyProtection="1">
      <alignment horizontal="center" vertical="center" wrapText="1"/>
      <protection locked="0"/>
    </xf>
    <xf numFmtId="0" fontId="23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6" fillId="42" borderId="14" xfId="34" applyFont="1" applyFill="1" applyBorder="1" applyAlignment="1" applyProtection="1">
      <alignment horizontal="center" vertical="center"/>
      <protection/>
    </xf>
    <xf numFmtId="0" fontId="296" fillId="42" borderId="15" xfId="34" applyFont="1" applyFill="1" applyBorder="1" applyAlignment="1" applyProtection="1">
      <alignment horizontal="center" vertical="center"/>
      <protection/>
    </xf>
    <xf numFmtId="0" fontId="296" fillId="42" borderId="16" xfId="34" applyFont="1" applyFill="1" applyBorder="1" applyAlignment="1" applyProtection="1">
      <alignment horizontal="center" vertical="center"/>
      <protection/>
    </xf>
    <xf numFmtId="0" fontId="242" fillId="47" borderId="14" xfId="0" applyFont="1" applyFill="1" applyBorder="1" applyAlignment="1" applyProtection="1">
      <alignment horizontal="center" vertical="center"/>
      <protection/>
    </xf>
    <xf numFmtId="0" fontId="242" fillId="47" borderId="15" xfId="0" applyFont="1" applyFill="1" applyBorder="1" applyAlignment="1" applyProtection="1">
      <alignment horizontal="center" vertical="center"/>
      <protection/>
    </xf>
    <xf numFmtId="0" fontId="242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69" fillId="26" borderId="109" xfId="34" applyFont="1" applyFill="1" applyBorder="1" applyAlignment="1" applyProtection="1">
      <alignment horizontal="center" vertical="center" wrapText="1"/>
      <protection/>
    </xf>
    <xf numFmtId="0" fontId="269" fillId="26" borderId="25" xfId="34" applyFont="1" applyFill="1" applyBorder="1" applyAlignment="1" applyProtection="1">
      <alignment horizontal="center" vertical="center" wrapText="1"/>
      <protection/>
    </xf>
    <xf numFmtId="0" fontId="26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75">
        <f>+OTCHET!B9</f>
        <v>0</v>
      </c>
      <c r="C2" s="1676"/>
      <c r="D2" s="1677"/>
      <c r="E2" s="1024"/>
      <c r="F2" s="1025">
        <f>+OTCHET!H9</f>
        <v>471504</v>
      </c>
      <c r="G2" s="1026" t="str">
        <f>+OTCHET!F12</f>
        <v>6609</v>
      </c>
      <c r="H2" s="1027"/>
      <c r="I2" s="1678">
        <f>+OTCHET!H601</f>
        <v>0</v>
      </c>
      <c r="J2" s="1679"/>
      <c r="K2" s="1018"/>
      <c r="L2" s="1680" t="str">
        <f>OTCHET!H599</f>
        <v>e.nikolova@plovdiv.bg</v>
      </c>
      <c r="M2" s="1681"/>
      <c r="N2" s="1682"/>
      <c r="O2" s="1028"/>
      <c r="P2" s="1029">
        <f>OTCHET!E15</f>
        <v>42</v>
      </c>
      <c r="Q2" s="1030" t="str">
        <f>OTCHET!F15</f>
        <v>СЕС - РА</v>
      </c>
      <c r="R2" s="1031"/>
      <c r="S2" s="1011" t="s">
        <v>1085</v>
      </c>
      <c r="T2" s="1683">
        <f>+OTCHET!I9</f>
        <v>0</v>
      </c>
      <c r="U2" s="1684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85" t="s">
        <v>1088</v>
      </c>
      <c r="T4" s="1685"/>
      <c r="U4" s="1685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42735</v>
      </c>
      <c r="M6" s="1024"/>
      <c r="N6" s="1049" t="s">
        <v>1090</v>
      </c>
      <c r="O6" s="1013"/>
      <c r="P6" s="1050">
        <f>OTCHET!F9</f>
        <v>42735</v>
      </c>
      <c r="Q6" s="1049" t="s">
        <v>1090</v>
      </c>
      <c r="R6" s="1051"/>
      <c r="S6" s="1686">
        <f>+Q4</f>
        <v>2016</v>
      </c>
      <c r="T6" s="1686"/>
      <c r="U6" s="1686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69" t="s">
        <v>1066</v>
      </c>
      <c r="T8" s="1670"/>
      <c r="U8" s="167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42735</v>
      </c>
      <c r="H9" s="1024"/>
      <c r="I9" s="1074">
        <f>+L4</f>
        <v>2016</v>
      </c>
      <c r="J9" s="1075">
        <f>+L6</f>
        <v>42735</v>
      </c>
      <c r="K9" s="1076"/>
      <c r="L9" s="1077">
        <f>+L6</f>
        <v>42735</v>
      </c>
      <c r="M9" s="1076"/>
      <c r="N9" s="1078">
        <f>+L6</f>
        <v>42735</v>
      </c>
      <c r="O9" s="1079"/>
      <c r="P9" s="1080">
        <f>+L4</f>
        <v>2016</v>
      </c>
      <c r="Q9" s="1078">
        <f>+L6</f>
        <v>42735</v>
      </c>
      <c r="R9" s="1051"/>
      <c r="S9" s="1672" t="s">
        <v>1067</v>
      </c>
      <c r="T9" s="1673"/>
      <c r="U9" s="167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3" t="s">
        <v>1105</v>
      </c>
      <c r="T13" s="1634"/>
      <c r="U13" s="1635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24" t="s">
        <v>1107</v>
      </c>
      <c r="T14" s="1625"/>
      <c r="U14" s="1626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24" t="s">
        <v>1109</v>
      </c>
      <c r="T15" s="1625"/>
      <c r="U15" s="1626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24" t="s">
        <v>1111</v>
      </c>
      <c r="T16" s="1625"/>
      <c r="U16" s="1626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24" t="s">
        <v>1113</v>
      </c>
      <c r="T17" s="1625"/>
      <c r="U17" s="1626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24" t="s">
        <v>1115</v>
      </c>
      <c r="T18" s="1625"/>
      <c r="U18" s="1626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24" t="s">
        <v>1117</v>
      </c>
      <c r="T19" s="1625"/>
      <c r="U19" s="1626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24" t="s">
        <v>1119</v>
      </c>
      <c r="T20" s="1625"/>
      <c r="U20" s="1626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54" t="s">
        <v>1121</v>
      </c>
      <c r="T21" s="1655"/>
      <c r="U21" s="1656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39" t="s">
        <v>1123</v>
      </c>
      <c r="T22" s="1640"/>
      <c r="U22" s="1641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3" t="s">
        <v>1126</v>
      </c>
      <c r="T24" s="1634"/>
      <c r="U24" s="1635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24" t="s">
        <v>1128</v>
      </c>
      <c r="T25" s="1625"/>
      <c r="U25" s="1626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54" t="s">
        <v>1130</v>
      </c>
      <c r="T26" s="1655"/>
      <c r="U26" s="1656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39" t="s">
        <v>1132</v>
      </c>
      <c r="T27" s="1640"/>
      <c r="U27" s="1641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39" t="s">
        <v>1139</v>
      </c>
      <c r="T34" s="1640"/>
      <c r="U34" s="1641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66" t="s">
        <v>1141</v>
      </c>
      <c r="T35" s="1667"/>
      <c r="U35" s="1668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60" t="s">
        <v>1143</v>
      </c>
      <c r="T36" s="1661"/>
      <c r="U36" s="166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63" t="s">
        <v>1145</v>
      </c>
      <c r="T37" s="1664"/>
      <c r="U37" s="166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39" t="s">
        <v>1147</v>
      </c>
      <c r="T39" s="1640"/>
      <c r="U39" s="1641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3" t="s">
        <v>1150</v>
      </c>
      <c r="T41" s="1634"/>
      <c r="U41" s="1635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24" t="s">
        <v>1152</v>
      </c>
      <c r="T42" s="1625"/>
      <c r="U42" s="1626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24" t="s">
        <v>1154</v>
      </c>
      <c r="T43" s="1625"/>
      <c r="U43" s="1626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54" t="s">
        <v>1156</v>
      </c>
      <c r="T44" s="1655"/>
      <c r="U44" s="1656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39" t="s">
        <v>1158</v>
      </c>
      <c r="T45" s="1640"/>
      <c r="U45" s="1641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1" t="s">
        <v>1160</v>
      </c>
      <c r="T47" s="1652"/>
      <c r="U47" s="1653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9281</v>
      </c>
      <c r="J50" s="1107">
        <f>+IF(OR($P$2=98,$P$2=42,$P$2=96,$P$2=97),$Q50,0)</f>
        <v>9147</v>
      </c>
      <c r="K50" s="1100"/>
      <c r="L50" s="1107">
        <f>+IF($P$2=33,$Q50,0)</f>
        <v>0</v>
      </c>
      <c r="M50" s="1100"/>
      <c r="N50" s="1137">
        <f>+ROUND(+G50+J50+L50,0)</f>
        <v>9147</v>
      </c>
      <c r="O50" s="1102"/>
      <c r="P50" s="1106">
        <f>+ROUND(OTCHET!E204-SUM(OTCHET!E216:E218)+OTCHET!E269+IF(+OR(OTCHET!$F$12=5500,OTCHET!$F$12=5600),0,+OTCHET!E295),0)</f>
        <v>9281</v>
      </c>
      <c r="Q50" s="1107">
        <f>+ROUND(OTCHET!L204-SUM(OTCHET!L216:L218)+OTCHET!L269+IF(+OR(OTCHET!$F$12=5500,OTCHET!$F$12=5600),0,+OTCHET!L295),0)</f>
        <v>9147</v>
      </c>
      <c r="R50" s="1051"/>
      <c r="S50" s="1633" t="s">
        <v>1164</v>
      </c>
      <c r="T50" s="1634"/>
      <c r="U50" s="1635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24" t="s">
        <v>1166</v>
      </c>
      <c r="T51" s="1625"/>
      <c r="U51" s="1626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24" t="s">
        <v>1168</v>
      </c>
      <c r="T52" s="1625"/>
      <c r="U52" s="1626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24" t="s">
        <v>1170</v>
      </c>
      <c r="T53" s="1625"/>
      <c r="U53" s="1626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54" t="s">
        <v>1172</v>
      </c>
      <c r="T54" s="1655"/>
      <c r="U54" s="1656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9281</v>
      </c>
      <c r="J55" s="1213">
        <f>+ROUND(+SUM(J50:J54),0)</f>
        <v>9147</v>
      </c>
      <c r="K55" s="1100"/>
      <c r="L55" s="1213">
        <f>+ROUND(+SUM(L50:L54),0)</f>
        <v>0</v>
      </c>
      <c r="M55" s="1100"/>
      <c r="N55" s="1214">
        <f>+ROUND(+SUM(N50:N54),0)</f>
        <v>9147</v>
      </c>
      <c r="O55" s="1102"/>
      <c r="P55" s="1212">
        <f>+ROUND(+SUM(P50:P54),0)</f>
        <v>9281</v>
      </c>
      <c r="Q55" s="1213">
        <f>+ROUND(+SUM(Q50:Q54),0)</f>
        <v>9147</v>
      </c>
      <c r="R55" s="1051"/>
      <c r="S55" s="1639" t="s">
        <v>1174</v>
      </c>
      <c r="T55" s="1640"/>
      <c r="U55" s="1641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3" t="s">
        <v>1177</v>
      </c>
      <c r="T57" s="1634"/>
      <c r="U57" s="1635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24" t="s">
        <v>1179</v>
      </c>
      <c r="T58" s="1625"/>
      <c r="U58" s="1626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24" t="s">
        <v>1181</v>
      </c>
      <c r="T59" s="1625"/>
      <c r="U59" s="1626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54" t="s">
        <v>1183</v>
      </c>
      <c r="T60" s="1655"/>
      <c r="U60" s="1656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39" t="s">
        <v>1187</v>
      </c>
      <c r="T62" s="1640"/>
      <c r="U62" s="1641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3" t="s">
        <v>1190</v>
      </c>
      <c r="T64" s="1634"/>
      <c r="U64" s="1635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24" t="s">
        <v>1192</v>
      </c>
      <c r="T65" s="1625"/>
      <c r="U65" s="1626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39" t="s">
        <v>1194</v>
      </c>
      <c r="T66" s="1640"/>
      <c r="U66" s="1641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3" t="s">
        <v>1197</v>
      </c>
      <c r="T68" s="1634"/>
      <c r="U68" s="1635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24" t="s">
        <v>1199</v>
      </c>
      <c r="T69" s="1625"/>
      <c r="U69" s="1626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39" t="s">
        <v>1201</v>
      </c>
      <c r="T70" s="1640"/>
      <c r="U70" s="1641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3" t="s">
        <v>1204</v>
      </c>
      <c r="T72" s="1634"/>
      <c r="U72" s="1635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24" t="s">
        <v>1206</v>
      </c>
      <c r="T73" s="1625"/>
      <c r="U73" s="1626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39" t="s">
        <v>1208</v>
      </c>
      <c r="T74" s="1640"/>
      <c r="U74" s="1641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9281</v>
      </c>
      <c r="J76" s="1238">
        <f>+ROUND(J55+J62+J66+J70+J74,0)</f>
        <v>9147</v>
      </c>
      <c r="K76" s="1100"/>
      <c r="L76" s="1238">
        <f>+ROUND(L55+L62+L66+L70+L74,0)</f>
        <v>0</v>
      </c>
      <c r="M76" s="1100"/>
      <c r="N76" s="1239">
        <f>+ROUND(N55+N62+N66+N70+N74,0)</f>
        <v>9147</v>
      </c>
      <c r="O76" s="1102"/>
      <c r="P76" s="1236">
        <f>+ROUND(P55+P62+P66+P70+P74,0)</f>
        <v>9281</v>
      </c>
      <c r="Q76" s="1237">
        <f>+ROUND(Q55+Q62+Q66+Q70+Q74,0)</f>
        <v>9147</v>
      </c>
      <c r="R76" s="1051"/>
      <c r="S76" s="1642" t="s">
        <v>1210</v>
      </c>
      <c r="T76" s="1643"/>
      <c r="U76" s="1644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9281</v>
      </c>
      <c r="J78" s="1113">
        <f>+IF(OR($P$2=98,$P$2=42,$P$2=96,$P$2=97),$Q78,0)</f>
        <v>9147</v>
      </c>
      <c r="K78" s="1100"/>
      <c r="L78" s="1113">
        <f>+IF($P$2=33,$Q78,0)</f>
        <v>0</v>
      </c>
      <c r="M78" s="1100"/>
      <c r="N78" s="1114">
        <f>+ROUND(+G78+J78+L78,0)</f>
        <v>9147</v>
      </c>
      <c r="O78" s="1102"/>
      <c r="P78" s="1112">
        <f>+ROUND(OTCHET!E413,0)</f>
        <v>9281</v>
      </c>
      <c r="Q78" s="1113">
        <f>+ROUND(OTCHET!L413,0)</f>
        <v>9147</v>
      </c>
      <c r="R78" s="1051"/>
      <c r="S78" s="1633" t="s">
        <v>1213</v>
      </c>
      <c r="T78" s="1634"/>
      <c r="U78" s="1635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0</v>
      </c>
      <c r="M79" s="1100"/>
      <c r="N79" s="1126">
        <f>+ROUND(+G79+J79+L79,0)</f>
        <v>0</v>
      </c>
      <c r="O79" s="1102"/>
      <c r="P79" s="1124">
        <f>+ROUND(OTCHET!E423,0)</f>
        <v>0</v>
      </c>
      <c r="Q79" s="1125">
        <f>+ROUND(OTCHET!L423,0)</f>
        <v>0</v>
      </c>
      <c r="R79" s="1051"/>
      <c r="S79" s="1624" t="s">
        <v>1215</v>
      </c>
      <c r="T79" s="1625"/>
      <c r="U79" s="1626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9281</v>
      </c>
      <c r="J80" s="1247">
        <f>+ROUND(J78+J79,0)</f>
        <v>9147</v>
      </c>
      <c r="K80" s="1100"/>
      <c r="L80" s="1247">
        <f>+ROUND(L78+L79,0)</f>
        <v>0</v>
      </c>
      <c r="M80" s="1100"/>
      <c r="N80" s="1248">
        <f>+ROUND(N78+N79,0)</f>
        <v>9147</v>
      </c>
      <c r="O80" s="1102"/>
      <c r="P80" s="1246">
        <f>+ROUND(P78+P79,0)</f>
        <v>9281</v>
      </c>
      <c r="Q80" s="1247">
        <f>+ROUND(Q78+Q79,0)</f>
        <v>9147</v>
      </c>
      <c r="R80" s="1051"/>
      <c r="S80" s="1630" t="s">
        <v>1217</v>
      </c>
      <c r="T80" s="1631"/>
      <c r="U80" s="1632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57">
        <f>+IF(+SUM(F81:N81)=0,0,"Контрола: дефицит/излишък = финансиране с обратен знак (Г. + Д. = 0)")</f>
        <v>0</v>
      </c>
      <c r="C81" s="1658"/>
      <c r="D81" s="1659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0</v>
      </c>
      <c r="K82" s="1100"/>
      <c r="L82" s="1260">
        <f>+ROUND(L47,0)-ROUND(L76,0)+ROUND(L80,0)</f>
        <v>0</v>
      </c>
      <c r="M82" s="1100"/>
      <c r="N82" s="1261">
        <f>+ROUND(N47,0)-ROUND(N76,0)+ROUND(N80,0)</f>
        <v>0</v>
      </c>
      <c r="O82" s="1262"/>
      <c r="P82" s="1259">
        <f>+ROUND(P47,0)-ROUND(P76,0)+ROUND(P80,0)</f>
        <v>0</v>
      </c>
      <c r="Q82" s="1260">
        <f>+ROUND(Q47,0)-ROUND(Q76,0)+ROUND(Q80,0)</f>
        <v>0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0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0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0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3" t="s">
        <v>1223</v>
      </c>
      <c r="T86" s="1634"/>
      <c r="U86" s="1635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24" t="s">
        <v>1225</v>
      </c>
      <c r="T87" s="1625"/>
      <c r="U87" s="1626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39" t="s">
        <v>1227</v>
      </c>
      <c r="T88" s="1640"/>
      <c r="U88" s="1641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3" t="s">
        <v>1230</v>
      </c>
      <c r="T90" s="1634"/>
      <c r="U90" s="1635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24" t="s">
        <v>1232</v>
      </c>
      <c r="T91" s="1625"/>
      <c r="U91" s="1626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24" t="s">
        <v>1234</v>
      </c>
      <c r="T92" s="1625"/>
      <c r="U92" s="1626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54" t="s">
        <v>1236</v>
      </c>
      <c r="T93" s="1655"/>
      <c r="U93" s="1656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39" t="s">
        <v>1238</v>
      </c>
      <c r="T94" s="1640"/>
      <c r="U94" s="1641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3" t="s">
        <v>1241</v>
      </c>
      <c r="T96" s="1634"/>
      <c r="U96" s="1635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24" t="s">
        <v>1243</v>
      </c>
      <c r="T97" s="1625"/>
      <c r="U97" s="1626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39" t="s">
        <v>1245</v>
      </c>
      <c r="T98" s="1640"/>
      <c r="U98" s="1641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1" t="s">
        <v>1247</v>
      </c>
      <c r="T100" s="1652"/>
      <c r="U100" s="1653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3" t="s">
        <v>1251</v>
      </c>
      <c r="T103" s="1634"/>
      <c r="U103" s="1635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24" t="s">
        <v>1253</v>
      </c>
      <c r="T104" s="1625"/>
      <c r="U104" s="1626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39" t="s">
        <v>1255</v>
      </c>
      <c r="T105" s="1640"/>
      <c r="U105" s="1641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45" t="s">
        <v>1258</v>
      </c>
      <c r="T107" s="1646"/>
      <c r="U107" s="1647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48" t="s">
        <v>1260</v>
      </c>
      <c r="T108" s="1649"/>
      <c r="U108" s="1650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39" t="s">
        <v>1262</v>
      </c>
      <c r="T109" s="1640"/>
      <c r="U109" s="1641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3" t="s">
        <v>1265</v>
      </c>
      <c r="T111" s="1634"/>
      <c r="U111" s="1635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24" t="s">
        <v>1267</v>
      </c>
      <c r="T112" s="1625"/>
      <c r="U112" s="1626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39" t="s">
        <v>1269</v>
      </c>
      <c r="T113" s="1640"/>
      <c r="U113" s="1641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3" t="s">
        <v>1272</v>
      </c>
      <c r="T115" s="1634"/>
      <c r="U115" s="1635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24" t="s">
        <v>1274</v>
      </c>
      <c r="T116" s="1625"/>
      <c r="U116" s="1626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39" t="s">
        <v>1276</v>
      </c>
      <c r="T117" s="1640"/>
      <c r="U117" s="1641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42" t="s">
        <v>1278</v>
      </c>
      <c r="T119" s="1643"/>
      <c r="U119" s="1644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3" t="s">
        <v>1281</v>
      </c>
      <c r="T121" s="1634"/>
      <c r="U121" s="1635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24" t="s">
        <v>1285</v>
      </c>
      <c r="T123" s="1625"/>
      <c r="U123" s="1626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27" t="s">
        <v>1287</v>
      </c>
      <c r="T124" s="1628"/>
      <c r="U124" s="1629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30" t="s">
        <v>1289</v>
      </c>
      <c r="T125" s="1631"/>
      <c r="U125" s="1632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0</v>
      </c>
      <c r="M127" s="1100"/>
      <c r="N127" s="1114">
        <f>+ROUND(+G127+J127+L127,0)</f>
        <v>0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0</v>
      </c>
      <c r="R127" s="1051"/>
      <c r="S127" s="1633" t="s">
        <v>1292</v>
      </c>
      <c r="T127" s="1634"/>
      <c r="U127" s="1635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24" t="s">
        <v>1294</v>
      </c>
      <c r="T128" s="1625"/>
      <c r="U128" s="1626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0</v>
      </c>
      <c r="M129" s="1100"/>
      <c r="N129" s="1126">
        <f>+ROUND(+G129+J129+L129,0)</f>
        <v>0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0</v>
      </c>
      <c r="R129" s="1051"/>
      <c r="S129" s="1636" t="s">
        <v>1296</v>
      </c>
      <c r="T129" s="1637"/>
      <c r="U129" s="1638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0</v>
      </c>
      <c r="K130" s="1100"/>
      <c r="L130" s="1300">
        <f>+ROUND(+L129-L127-L128,0)</f>
        <v>0</v>
      </c>
      <c r="M130" s="1100"/>
      <c r="N130" s="1301">
        <f>+ROUND(+N129-N127-N128,0)</f>
        <v>0</v>
      </c>
      <c r="O130" s="1102"/>
      <c r="P130" s="1299">
        <f>+ROUND(+P129-P127-P128,0)</f>
        <v>0</v>
      </c>
      <c r="Q130" s="1300">
        <f>+ROUND(+Q129-Q127-Q128,0)</f>
        <v>0</v>
      </c>
      <c r="R130" s="1051"/>
      <c r="S130" s="1618" t="s">
        <v>1298</v>
      </c>
      <c r="T130" s="1619"/>
      <c r="U130" s="1620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21">
        <f>+IF(+SUM(F131:N131)=0,0,"Контрола: дефицит/излишък = финансиране с обратен знак (Г. + Д. = 0)")</f>
        <v>0</v>
      </c>
      <c r="C131" s="1621"/>
      <c r="D131" s="1621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22"/>
      <c r="G132" s="1622"/>
      <c r="H132" s="1024"/>
      <c r="I132" s="1309" t="s">
        <v>1301</v>
      </c>
      <c r="J132" s="1310"/>
      <c r="K132" s="1024"/>
      <c r="L132" s="1622"/>
      <c r="M132" s="1622"/>
      <c r="N132" s="1622"/>
      <c r="O132" s="1304"/>
      <c r="P132" s="1623"/>
      <c r="Q132" s="1623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35" operator="notEqual" stopIfTrue="1">
      <formula>0</formula>
    </cfRule>
  </conditionalFormatting>
  <conditionalFormatting sqref="B131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2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5:G136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1" operator="equal" stopIfTrue="1">
      <formula>"НЕРАВНЕНИЕ!"</formula>
    </cfRule>
  </conditionalFormatting>
  <conditionalFormatting sqref="L135:M136">
    <cfRule type="cellIs" priority="40" dxfId="141" operator="equal" stopIfTrue="1">
      <formula>"НЕРАВНЕНИЕ!"</formula>
    </cfRule>
  </conditionalFormatting>
  <conditionalFormatting sqref="F138:G139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1" operator="equal" stopIfTrue="1">
      <formula>"НЕРАВНЕНИЕ !"</formula>
    </cfRule>
  </conditionalFormatting>
  <conditionalFormatting sqref="L138:M139">
    <cfRule type="cellIs" priority="36" dxfId="141" operator="equal" stopIfTrue="1">
      <formula>"НЕРАВНЕНИЕ !"</formula>
    </cfRule>
  </conditionalFormatting>
  <conditionalFormatting sqref="I138:J139 L138:L139 N138:N139 F138:G139">
    <cfRule type="cellIs" priority="35" dxfId="141" operator="notEqual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B81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135:Q136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РА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42735</v>
      </c>
      <c r="G11" s="712" t="s">
        <v>1060</v>
      </c>
      <c r="H11" s="713">
        <f>OTCHET!H9</f>
        <v>471504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7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Пловдив</v>
      </c>
      <c r="C13" s="716"/>
      <c r="D13" s="716"/>
      <c r="E13" s="719" t="str">
        <f>+OTCHET!E12</f>
        <v>код по ЕБК:</v>
      </c>
      <c r="F13" s="235" t="str">
        <f>+OTCHET!F12</f>
        <v>6609</v>
      </c>
      <c r="G13" s="693"/>
      <c r="H13" s="238"/>
      <c r="I13" s="1688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8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42</v>
      </c>
      <c r="F15" s="722" t="str">
        <f>OTCHET!F15</f>
        <v>СЕС - РА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9" t="s">
        <v>1064</v>
      </c>
      <c r="F17" s="1691" t="s">
        <v>1065</v>
      </c>
      <c r="G17" s="733" t="s">
        <v>1351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90"/>
      <c r="F18" s="1692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9281</v>
      </c>
      <c r="F38" s="851">
        <f>SUM(F39:F53)-F44-F46-F51-F52</f>
        <v>9147</v>
      </c>
      <c r="G38" s="852">
        <f>SUM(G39:G53)-G44-G46-G51-G52</f>
        <v>0</v>
      </c>
      <c r="H38" s="853">
        <f>SUM(H39:H53)-H44-H46-H51-H52</f>
        <v>9147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9281</v>
      </c>
      <c r="F42" s="819">
        <f t="shared" si="1"/>
        <v>9147</v>
      </c>
      <c r="G42" s="820">
        <f>+OTCHET!I204+OTCHET!I222+OTCHET!I269</f>
        <v>0</v>
      </c>
      <c r="H42" s="821">
        <f>+OTCHET!J204+OTCHET!J222+OTCHET!J269</f>
        <v>9147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9281</v>
      </c>
      <c r="F54" s="897">
        <f>+F55+F56+F60</f>
        <v>9147</v>
      </c>
      <c r="G54" s="898">
        <f>+G55+G56+G60</f>
        <v>0</v>
      </c>
      <c r="H54" s="899">
        <f>+H55+H56+H60</f>
        <v>9147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9281</v>
      </c>
      <c r="F56" s="906">
        <f t="shared" si="2"/>
        <v>9147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9147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0</v>
      </c>
      <c r="G57" s="911">
        <f>+OTCHET!I416+OTCHET!I417+OTCHET!I418+OTCHET!I419+OTCHET!I420</f>
        <v>0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0</v>
      </c>
      <c r="G62" s="933">
        <f>+G22-G38+G54-G61</f>
        <v>0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0</v>
      </c>
      <c r="G64" s="943">
        <f>SUM(+G66+G74+G75+G82+G83+G84+G87+G88+G89+G90+G91+G92+G93)</f>
        <v>0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0</v>
      </c>
      <c r="G84" s="911">
        <f>+G85+G86</f>
        <v>0</v>
      </c>
      <c r="H84" s="912">
        <f>+H85+H86</f>
        <v>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0</v>
      </c>
      <c r="G86" s="969">
        <f>+OTCHET!I515+OTCHET!I518+OTCHET!I538</f>
        <v>0</v>
      </c>
      <c r="H86" s="970">
        <f>+OTCHET!J515+OTCHET!J518+OTCHET!J538</f>
        <v>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0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0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 t="str">
        <f>+OTCHET!H599</f>
        <v>e.nikolova@plovdiv.bg</v>
      </c>
      <c r="C105" s="991"/>
      <c r="D105" s="991"/>
      <c r="E105" s="673"/>
      <c r="F105" s="707"/>
      <c r="G105" s="1380">
        <f>+OTCHET!E599</f>
        <v>35932</v>
      </c>
      <c r="H105" s="1380">
        <f>+OTCHET!F599</f>
        <v>656706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3" t="s">
        <v>1079</v>
      </c>
      <c r="H106" s="1693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4" t="str">
        <f>+OTCHET!D597</f>
        <v>Елена Николова</v>
      </c>
      <c r="F108" s="1694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4" t="str">
        <f>+OTCHET!G594</f>
        <v>Елена Димитрова</v>
      </c>
      <c r="F112" s="1694"/>
      <c r="G112" s="1007"/>
      <c r="H112" s="693"/>
      <c r="I112" s="1379" t="str">
        <f>+OTCHET!G597</f>
        <v>Наталия Делчева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G105:H105 B105">
    <cfRule type="cellIs" priority="18" dxfId="151" operator="equal" stopIfTrue="1">
      <formula>0</formula>
    </cfRule>
  </conditionalFormatting>
  <conditionalFormatting sqref="I112 E108">
    <cfRule type="cellIs" priority="17" dxfId="139" operator="equal" stopIfTrue="1">
      <formula>0</formula>
    </cfRule>
  </conditionalFormatting>
  <conditionalFormatting sqref="E112:F112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3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3"/>
  <sheetViews>
    <sheetView tabSelected="1" zoomScale="75" zoomScaleNormal="75" zoomScalePageLayoutView="0" workbookViewId="0" topLeftCell="B2">
      <selection activeCell="E599" sqref="E59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РА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/>
      <c r="C9" s="1772"/>
      <c r="D9" s="1773"/>
      <c r="E9" s="115">
        <v>42370</v>
      </c>
      <c r="F9" s="116">
        <v>42735</v>
      </c>
      <c r="G9" s="113"/>
      <c r="H9" s="1422">
        <v>471504</v>
      </c>
      <c r="I9" s="1703"/>
      <c r="J9" s="1704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05" t="s">
        <v>1058</v>
      </c>
      <c r="J10" s="170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06"/>
      <c r="J11" s="1706"/>
      <c r="K11" s="113"/>
      <c r="L11" s="113"/>
      <c r="M11" s="7">
        <v>1</v>
      </c>
      <c r="N11" s="108"/>
    </row>
    <row r="12" spans="2:14" ht="27" customHeight="1">
      <c r="B12" s="1733" t="str">
        <f>VLOOKUP(F12,PRBK,2,FALSE)</f>
        <v>Пловдив</v>
      </c>
      <c r="C12" s="1734"/>
      <c r="D12" s="1735"/>
      <c r="E12" s="118" t="s">
        <v>1037</v>
      </c>
      <c r="F12" s="1600" t="s">
        <v>1608</v>
      </c>
      <c r="G12" s="113"/>
      <c r="H12" s="114"/>
      <c r="I12" s="1706"/>
      <c r="J12" s="1706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2079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774" t="s">
        <v>1038</v>
      </c>
      <c r="F19" s="1775"/>
      <c r="G19" s="1775"/>
      <c r="H19" s="1776"/>
      <c r="I19" s="1780" t="s">
        <v>1039</v>
      </c>
      <c r="J19" s="1781"/>
      <c r="K19" s="1781"/>
      <c r="L19" s="1782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506</v>
      </c>
      <c r="D22" s="1768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67" t="s">
        <v>510</v>
      </c>
      <c r="D28" s="1768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67" t="s">
        <v>134</v>
      </c>
      <c r="D33" s="1768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67" t="s">
        <v>128</v>
      </c>
      <c r="D39" s="1768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1350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65" t="str">
        <f>$B$7</f>
        <v>ОТЧЕТНИ ДАННИ ПО ЕБК ЗА СМЕТКИТЕ ЗА СРЕДСТВАТА ОТ ЕВРОПЕЙСКИЯ СЪЮЗ - РА</v>
      </c>
      <c r="C173" s="1766"/>
      <c r="D173" s="1766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30">
        <f>$B$9</f>
        <v>0</v>
      </c>
      <c r="C175" s="1731"/>
      <c r="D175" s="1732"/>
      <c r="E175" s="115">
        <f>$E$9</f>
        <v>42370</v>
      </c>
      <c r="F175" s="229">
        <f>$F$9</f>
        <v>42735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33" t="str">
        <f>$B$12</f>
        <v>Пловдив</v>
      </c>
      <c r="C178" s="1734"/>
      <c r="D178" s="1735"/>
      <c r="E178" s="234" t="s">
        <v>956</v>
      </c>
      <c r="F178" s="235" t="str">
        <f>$F$12</f>
        <v>6609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42</v>
      </c>
      <c r="F180" s="126" t="str">
        <f>$F$15</f>
        <v>СЕС - РА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774" t="s">
        <v>1048</v>
      </c>
      <c r="F182" s="1775"/>
      <c r="G182" s="1775"/>
      <c r="H182" s="1776"/>
      <c r="I182" s="1783" t="s">
        <v>1049</v>
      </c>
      <c r="J182" s="1784"/>
      <c r="K182" s="1784"/>
      <c r="L182" s="1785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63" t="s">
        <v>803</v>
      </c>
      <c r="D186" s="1764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59" t="s">
        <v>806</v>
      </c>
      <c r="D189" s="1760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61" t="s">
        <v>209</v>
      </c>
      <c r="D195" s="1762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57" t="s">
        <v>214</v>
      </c>
      <c r="D203" s="1758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59" t="s">
        <v>215</v>
      </c>
      <c r="D204" s="1760"/>
      <c r="E204" s="313">
        <f t="shared" si="47"/>
        <v>9281</v>
      </c>
      <c r="F204" s="277">
        <f t="shared" si="47"/>
        <v>0</v>
      </c>
      <c r="G204" s="278">
        <f t="shared" si="47"/>
        <v>9281</v>
      </c>
      <c r="H204" s="279">
        <f t="shared" si="47"/>
        <v>0</v>
      </c>
      <c r="I204" s="277">
        <f t="shared" si="47"/>
        <v>0</v>
      </c>
      <c r="J204" s="278">
        <f t="shared" si="47"/>
        <v>9147</v>
      </c>
      <c r="K204" s="279">
        <f t="shared" si="47"/>
        <v>0</v>
      </c>
      <c r="L204" s="313">
        <f t="shared" si="47"/>
        <v>9147</v>
      </c>
      <c r="M204" s="7">
        <f t="shared" si="41"/>
        <v>1</v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9281</v>
      </c>
      <c r="F205" s="285">
        <f t="shared" si="48"/>
        <v>0</v>
      </c>
      <c r="G205" s="286">
        <f t="shared" si="48"/>
        <v>9281</v>
      </c>
      <c r="H205" s="287">
        <f t="shared" si="48"/>
        <v>0</v>
      </c>
      <c r="I205" s="285">
        <f t="shared" si="48"/>
        <v>0</v>
      </c>
      <c r="J205" s="286">
        <f t="shared" si="48"/>
        <v>9147</v>
      </c>
      <c r="K205" s="287">
        <f t="shared" si="48"/>
        <v>0</v>
      </c>
      <c r="L205" s="284">
        <f t="shared" si="48"/>
        <v>9147</v>
      </c>
      <c r="M205" s="7">
        <f t="shared" si="41"/>
        <v>1</v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53" t="s">
        <v>290</v>
      </c>
      <c r="D222" s="1754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53" t="s">
        <v>780</v>
      </c>
      <c r="D226" s="1754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53" t="s">
        <v>234</v>
      </c>
      <c r="D232" s="1754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53" t="s">
        <v>236</v>
      </c>
      <c r="D235" s="1754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55" t="s">
        <v>237</v>
      </c>
      <c r="D236" s="1756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55" t="s">
        <v>238</v>
      </c>
      <c r="D237" s="1756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55" t="s">
        <v>1755</v>
      </c>
      <c r="D238" s="1756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53" t="s">
        <v>239</v>
      </c>
      <c r="D239" s="1754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1756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53" t="s">
        <v>251</v>
      </c>
      <c r="D253" s="1754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53" t="s">
        <v>252</v>
      </c>
      <c r="D254" s="1754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53" t="s">
        <v>253</v>
      </c>
      <c r="D255" s="1754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53" t="s">
        <v>254</v>
      </c>
      <c r="D256" s="1754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53" t="s">
        <v>1757</v>
      </c>
      <c r="D263" s="1754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53" t="s">
        <v>1757</v>
      </c>
      <c r="D267" s="1754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53" t="s">
        <v>1758</v>
      </c>
      <c r="D268" s="1754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55" t="s">
        <v>264</v>
      </c>
      <c r="D269" s="1756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53" t="s">
        <v>291</v>
      </c>
      <c r="D270" s="1754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51" t="s">
        <v>265</v>
      </c>
      <c r="D273" s="1752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51" t="s">
        <v>266</v>
      </c>
      <c r="D274" s="1752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51" t="s">
        <v>679</v>
      </c>
      <c r="D282" s="1752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51" t="s">
        <v>741</v>
      </c>
      <c r="D285" s="1752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53" t="s">
        <v>742</v>
      </c>
      <c r="D286" s="1754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46" t="s">
        <v>987</v>
      </c>
      <c r="D291" s="1747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8" t="s">
        <v>750</v>
      </c>
      <c r="D295" s="1749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9281</v>
      </c>
      <c r="F299" s="399">
        <f t="shared" si="76"/>
        <v>0</v>
      </c>
      <c r="G299" s="400">
        <f t="shared" si="76"/>
        <v>9281</v>
      </c>
      <c r="H299" s="401">
        <f t="shared" si="76"/>
        <v>0</v>
      </c>
      <c r="I299" s="399">
        <f t="shared" si="76"/>
        <v>0</v>
      </c>
      <c r="J299" s="400">
        <f t="shared" si="76"/>
        <v>9147</v>
      </c>
      <c r="K299" s="401">
        <f t="shared" si="76"/>
        <v>0</v>
      </c>
      <c r="L299" s="398">
        <f t="shared" si="76"/>
        <v>9147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50"/>
      <c r="C304" s="1741"/>
      <c r="D304" s="1741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0"/>
      <c r="C306" s="1741"/>
      <c r="D306" s="1741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0"/>
      <c r="C309" s="1741"/>
      <c r="D309" s="1741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2"/>
      <c r="C338" s="1742"/>
      <c r="D338" s="1742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45" t="str">
        <f>$B$7</f>
        <v>ОТЧЕТНИ ДАННИ ПО ЕБК ЗА СМЕТКИТЕ ЗА СРЕДСТВАТА ОТ ЕВРОПЕЙСКИЯ СЪЮЗ - РА</v>
      </c>
      <c r="C342" s="1745"/>
      <c r="D342" s="1745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30">
        <f>$B$9</f>
        <v>0</v>
      </c>
      <c r="C344" s="1731"/>
      <c r="D344" s="1732"/>
      <c r="E344" s="115">
        <f>$E$9</f>
        <v>42370</v>
      </c>
      <c r="F344" s="410">
        <f>$F$9</f>
        <v>42735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33" t="str">
        <f>$B$12</f>
        <v>Пловдив</v>
      </c>
      <c r="C347" s="1734"/>
      <c r="D347" s="1735"/>
      <c r="E347" s="413" t="s">
        <v>956</v>
      </c>
      <c r="F347" s="235" t="str">
        <f>$F$12</f>
        <v>6609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42</v>
      </c>
      <c r="F349" s="417" t="str">
        <f>+$F$15</f>
        <v>СЕС - РА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86" t="s">
        <v>1054</v>
      </c>
      <c r="F351" s="1787"/>
      <c r="G351" s="1787"/>
      <c r="H351" s="1788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3" t="s">
        <v>294</v>
      </c>
      <c r="D355" s="1744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07" t="s">
        <v>305</v>
      </c>
      <c r="D369" s="1708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2078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07" t="s">
        <v>336</v>
      </c>
      <c r="D377" s="1708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07" t="s">
        <v>270</v>
      </c>
      <c r="D382" s="1708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07" t="s">
        <v>271</v>
      </c>
      <c r="D385" s="1708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07" t="s">
        <v>273</v>
      </c>
      <c r="D390" s="1708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2080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07" t="s">
        <v>274</v>
      </c>
      <c r="D393" s="1708"/>
      <c r="E393" s="1384">
        <f aca="true" t="shared" si="87" ref="E393:L393">SUM(E394:E395)</f>
        <v>9281</v>
      </c>
      <c r="F393" s="462">
        <f t="shared" si="87"/>
        <v>0</v>
      </c>
      <c r="G393" s="477">
        <f t="shared" si="87"/>
        <v>9281</v>
      </c>
      <c r="H393" s="448">
        <f>SUM(H394:H395)</f>
        <v>0</v>
      </c>
      <c r="I393" s="462">
        <f t="shared" si="87"/>
        <v>0</v>
      </c>
      <c r="J393" s="447">
        <f t="shared" si="87"/>
        <v>9147</v>
      </c>
      <c r="K393" s="448">
        <f>SUM(K394:K395)</f>
        <v>0</v>
      </c>
      <c r="L393" s="1384">
        <f t="shared" si="87"/>
        <v>9147</v>
      </c>
      <c r="M393" s="7">
        <f t="shared" si="78"/>
        <v>1</v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2080</v>
      </c>
      <c r="E394" s="1385">
        <f t="shared" si="79"/>
        <v>9281</v>
      </c>
      <c r="F394" s="154">
        <v>0</v>
      </c>
      <c r="G394" s="155">
        <v>9281</v>
      </c>
      <c r="H394" s="156">
        <v>0</v>
      </c>
      <c r="I394" s="154">
        <v>0</v>
      </c>
      <c r="J394" s="155">
        <v>9147</v>
      </c>
      <c r="K394" s="156">
        <v>0</v>
      </c>
      <c r="L394" s="1385">
        <f>I394+J394+K394</f>
        <v>9147</v>
      </c>
      <c r="M394" s="7">
        <f t="shared" si="78"/>
        <v>1</v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07" t="s">
        <v>996</v>
      </c>
      <c r="D396" s="1708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07" t="s">
        <v>736</v>
      </c>
      <c r="D399" s="1708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07" t="s">
        <v>737</v>
      </c>
      <c r="D400" s="1708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07" t="s">
        <v>756</v>
      </c>
      <c r="D403" s="1708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07" t="s">
        <v>277</v>
      </c>
      <c r="D406" s="1708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9281</v>
      </c>
      <c r="F413" s="499">
        <f t="shared" si="93"/>
        <v>0</v>
      </c>
      <c r="G413" s="500">
        <f t="shared" si="93"/>
        <v>9281</v>
      </c>
      <c r="H413" s="519">
        <f>SUM(H355,H369,H377,H382,H385,H390,H393,H396,H399,H400,H403,H406)</f>
        <v>0</v>
      </c>
      <c r="I413" s="499">
        <f t="shared" si="93"/>
        <v>0</v>
      </c>
      <c r="J413" s="500">
        <f t="shared" si="93"/>
        <v>9147</v>
      </c>
      <c r="K413" s="519">
        <f>SUM(K355,K369,K377,K382,K385,K390,K393,K396,K399,K400,K403,K406)</f>
        <v>0</v>
      </c>
      <c r="L413" s="516">
        <f t="shared" si="93"/>
        <v>9147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07" t="s">
        <v>826</v>
      </c>
      <c r="D416" s="1708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07" t="s">
        <v>761</v>
      </c>
      <c r="D417" s="1708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07" t="s">
        <v>278</v>
      </c>
      <c r="D418" s="1708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07" t="s">
        <v>739</v>
      </c>
      <c r="D419" s="1708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07" t="s">
        <v>1000</v>
      </c>
      <c r="D420" s="1708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0</v>
      </c>
      <c r="K423" s="519">
        <f t="shared" si="95"/>
        <v>0</v>
      </c>
      <c r="L423" s="516">
        <f t="shared" si="95"/>
        <v>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36" t="str">
        <f>$B$7</f>
        <v>ОТЧЕТНИ ДАННИ ПО ЕБК ЗА СМЕТКИТЕ ЗА СРЕДСТВАТА ОТ ЕВРОПЕЙСКИЯ СЪЮЗ - РА</v>
      </c>
      <c r="C427" s="1737"/>
      <c r="D427" s="1737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30">
        <f>$B$9</f>
        <v>0</v>
      </c>
      <c r="C429" s="1731"/>
      <c r="D429" s="1732"/>
      <c r="E429" s="115">
        <f>$E$9</f>
        <v>42370</v>
      </c>
      <c r="F429" s="410">
        <f>$F$9</f>
        <v>42735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33" t="str">
        <f>$B$12</f>
        <v>Пловдив</v>
      </c>
      <c r="C432" s="1734"/>
      <c r="D432" s="1735"/>
      <c r="E432" s="413" t="s">
        <v>956</v>
      </c>
      <c r="F432" s="235" t="str">
        <f>$F$12</f>
        <v>6609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42</v>
      </c>
      <c r="F434" s="126" t="str">
        <f>+$F$15</f>
        <v>СЕС - РА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774" t="s">
        <v>958</v>
      </c>
      <c r="F436" s="1775"/>
      <c r="G436" s="1775"/>
      <c r="H436" s="1776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0</v>
      </c>
      <c r="J439" s="551">
        <f t="shared" si="96"/>
        <v>0</v>
      </c>
      <c r="K439" s="552">
        <f t="shared" si="96"/>
        <v>0</v>
      </c>
      <c r="L439" s="553">
        <f t="shared" si="96"/>
        <v>0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0</v>
      </c>
      <c r="J440" s="558">
        <f t="shared" si="97"/>
        <v>0</v>
      </c>
      <c r="K440" s="559">
        <f t="shared" si="97"/>
        <v>0</v>
      </c>
      <c r="L440" s="560">
        <f>+L591</f>
        <v>0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38" t="str">
        <f>$B$7</f>
        <v>ОТЧЕТНИ ДАННИ ПО ЕБК ЗА СМЕТКИТЕ ЗА СРЕДСТВАТА ОТ ЕВРОПЕЙСКИЯ СЪЮЗ - РА</v>
      </c>
      <c r="C443" s="1739"/>
      <c r="D443" s="1739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30">
        <f>$B$9</f>
        <v>0</v>
      </c>
      <c r="C445" s="1731"/>
      <c r="D445" s="1732"/>
      <c r="E445" s="115">
        <f>$E$9</f>
        <v>42370</v>
      </c>
      <c r="F445" s="410">
        <f>$F$9</f>
        <v>42735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33" t="str">
        <f>$B$12</f>
        <v>Пловдив</v>
      </c>
      <c r="C448" s="1734"/>
      <c r="D448" s="1735"/>
      <c r="E448" s="413" t="s">
        <v>956</v>
      </c>
      <c r="F448" s="235" t="str">
        <f>$F$12</f>
        <v>6609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42</v>
      </c>
      <c r="F450" s="126" t="str">
        <f>+$F$15</f>
        <v>СЕС - РА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777" t="s">
        <v>1056</v>
      </c>
      <c r="F452" s="1778"/>
      <c r="G452" s="1778"/>
      <c r="H452" s="1779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22" t="s">
        <v>827</v>
      </c>
      <c r="D455" s="1723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17" t="s">
        <v>830</v>
      </c>
      <c r="D459" s="1717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17" t="s">
        <v>833</v>
      </c>
      <c r="D462" s="1717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22" t="s">
        <v>836</v>
      </c>
      <c r="D465" s="1723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18" t="s">
        <v>843</v>
      </c>
      <c r="D472" s="1719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20" t="s">
        <v>1004</v>
      </c>
      <c r="D475" s="1720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15" t="s">
        <v>1009</v>
      </c>
      <c r="D491" s="1721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15" t="s">
        <v>27</v>
      </c>
      <c r="D496" s="1721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24" t="s">
        <v>1010</v>
      </c>
      <c r="D497" s="1724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20" t="s">
        <v>36</v>
      </c>
      <c r="D506" s="1720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20" t="s">
        <v>40</v>
      </c>
      <c r="D510" s="1720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20" t="s">
        <v>1011</v>
      </c>
      <c r="D515" s="1726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15" t="s">
        <v>1012</v>
      </c>
      <c r="D518" s="1716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28" t="s">
        <v>340</v>
      </c>
      <c r="D525" s="1729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20" t="s">
        <v>1014</v>
      </c>
      <c r="D529" s="1720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25" t="s">
        <v>1015</v>
      </c>
      <c r="D530" s="1725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27" t="s">
        <v>1016</v>
      </c>
      <c r="D535" s="1716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20" t="s">
        <v>1017</v>
      </c>
      <c r="D538" s="1720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27" t="s">
        <v>1026</v>
      </c>
      <c r="D560" s="1727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0</v>
      </c>
      <c r="J560" s="584">
        <f t="shared" si="124"/>
        <v>0</v>
      </c>
      <c r="K560" s="585">
        <f t="shared" si="124"/>
        <v>0</v>
      </c>
      <c r="L560" s="582">
        <f t="shared" si="124"/>
        <v>0</v>
      </c>
      <c r="M560" s="7">
        <f t="shared" si="118"/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/>
      <c r="G561" s="155"/>
      <c r="H561" s="588">
        <v>0</v>
      </c>
      <c r="I561" s="154"/>
      <c r="J561" s="155"/>
      <c r="K561" s="588">
        <v>0</v>
      </c>
      <c r="L561" s="1385">
        <f t="shared" si="112"/>
        <v>0</v>
      </c>
      <c r="M561" s="7">
        <f t="shared" si="118"/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/>
      <c r="G567" s="161"/>
      <c r="H567" s="589">
        <v>0</v>
      </c>
      <c r="I567" s="160"/>
      <c r="J567" s="161"/>
      <c r="K567" s="589">
        <v>0</v>
      </c>
      <c r="L567" s="1386">
        <f t="shared" si="125"/>
        <v>0</v>
      </c>
      <c r="M567" s="7">
        <f t="shared" si="118"/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27" t="s">
        <v>1031</v>
      </c>
      <c r="D580" s="1716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27" t="s">
        <v>895</v>
      </c>
      <c r="D585" s="1716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0</v>
      </c>
      <c r="J591" s="668">
        <f t="shared" si="129"/>
        <v>0</v>
      </c>
      <c r="K591" s="670">
        <f t="shared" si="129"/>
        <v>0</v>
      </c>
      <c r="L591" s="666">
        <f t="shared" si="129"/>
        <v>0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09" t="s">
        <v>2085</v>
      </c>
      <c r="H594" s="1710"/>
      <c r="I594" s="1710"/>
      <c r="J594" s="1711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697" t="s">
        <v>943</v>
      </c>
      <c r="H595" s="1697"/>
      <c r="I595" s="1697"/>
      <c r="J595" s="1697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 t="s">
        <v>2084</v>
      </c>
      <c r="E597" s="675"/>
      <c r="F597" s="221" t="s">
        <v>945</v>
      </c>
      <c r="G597" s="1712" t="s">
        <v>2086</v>
      </c>
      <c r="H597" s="1713"/>
      <c r="I597" s="1713"/>
      <c r="J597" s="1714"/>
      <c r="K597" s="103"/>
      <c r="L597" s="231"/>
      <c r="M597" s="7">
        <v>1</v>
      </c>
      <c r="N597" s="522"/>
    </row>
    <row r="598" spans="1:14" ht="21.75" customHeight="1">
      <c r="A598" s="23"/>
      <c r="B598" s="1695" t="s">
        <v>946</v>
      </c>
      <c r="C598" s="1696"/>
      <c r="D598" s="676" t="s">
        <v>947</v>
      </c>
      <c r="E598" s="677"/>
      <c r="F598" s="678"/>
      <c r="G598" s="1697" t="s">
        <v>943</v>
      </c>
      <c r="H598" s="1697"/>
      <c r="I598" s="1697"/>
      <c r="J598" s="1697"/>
      <c r="K598" s="103"/>
      <c r="L598" s="231"/>
      <c r="M598" s="7">
        <v>1</v>
      </c>
      <c r="N598" s="522"/>
    </row>
    <row r="599" spans="1:14" ht="24.75" customHeight="1">
      <c r="A599" s="36"/>
      <c r="B599" s="1698"/>
      <c r="C599" s="1699"/>
      <c r="D599" s="679" t="s">
        <v>948</v>
      </c>
      <c r="E599" s="680">
        <v>35932</v>
      </c>
      <c r="F599" s="681">
        <v>656706</v>
      </c>
      <c r="G599" s="682" t="s">
        <v>949</v>
      </c>
      <c r="H599" s="1700" t="s">
        <v>2087</v>
      </c>
      <c r="I599" s="1701"/>
      <c r="J599" s="1702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00"/>
      <c r="I601" s="1701"/>
      <c r="J601" s="1702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spans="2:13" ht="15">
      <c r="B604" s="6"/>
      <c r="C604" s="6"/>
      <c r="D604" s="525"/>
      <c r="E604" s="38"/>
      <c r="F604" s="38"/>
      <c r="G604" s="38"/>
      <c r="H604" s="38"/>
      <c r="I604" s="38"/>
      <c r="J604" s="38"/>
      <c r="K604" s="38"/>
      <c r="L604" s="38"/>
      <c r="M604" s="7">
        <f>(IF($E736&lt;&gt;0,$M$2,IF($L736&lt;&gt;0,$M$2,"")))</f>
        <v>1</v>
      </c>
    </row>
    <row r="605" spans="2:13" ht="15">
      <c r="B605" s="6"/>
      <c r="C605" s="1370"/>
      <c r="D605" s="1371"/>
      <c r="E605" s="38"/>
      <c r="F605" s="38"/>
      <c r="G605" s="38"/>
      <c r="H605" s="38"/>
      <c r="I605" s="38"/>
      <c r="J605" s="38"/>
      <c r="K605" s="38"/>
      <c r="L605" s="38"/>
      <c r="M605" s="7">
        <f>(IF($E736&lt;&gt;0,$M$2,IF($L736&lt;&gt;0,$M$2,"")))</f>
        <v>1</v>
      </c>
    </row>
    <row r="606" spans="2:13" ht="15.75">
      <c r="B606" s="1738" t="str">
        <f>$B$7</f>
        <v>ОТЧЕТНИ ДАННИ ПО ЕБК ЗА СМЕТКИТЕ ЗА СРЕДСТВАТА ОТ ЕВРОПЕЙСКИЯ СЪЮЗ - РА</v>
      </c>
      <c r="C606" s="1739"/>
      <c r="D606" s="1739"/>
      <c r="E606" s="245"/>
      <c r="F606" s="245"/>
      <c r="G606" s="240"/>
      <c r="H606" s="240"/>
      <c r="I606" s="240"/>
      <c r="J606" s="240"/>
      <c r="K606" s="240"/>
      <c r="L606" s="240"/>
      <c r="M606" s="7">
        <f>(IF($E736&lt;&gt;0,$M$2,IF($L736&lt;&gt;0,$M$2,"")))</f>
        <v>1</v>
      </c>
    </row>
    <row r="607" spans="2:13" ht="15.75">
      <c r="B607" s="231"/>
      <c r="C607" s="394"/>
      <c r="D607" s="403"/>
      <c r="E607" s="409" t="s">
        <v>502</v>
      </c>
      <c r="F607" s="409" t="s">
        <v>897</v>
      </c>
      <c r="G607" s="240"/>
      <c r="H607" s="1367" t="s">
        <v>1349</v>
      </c>
      <c r="I607" s="1368"/>
      <c r="J607" s="1369"/>
      <c r="K607" s="240"/>
      <c r="L607" s="240"/>
      <c r="M607" s="7">
        <f>(IF($E736&lt;&gt;0,$M$2,IF($L736&lt;&gt;0,$M$2,"")))</f>
        <v>1</v>
      </c>
    </row>
    <row r="608" spans="2:13" ht="18">
      <c r="B608" s="1730">
        <f>$B$9</f>
        <v>0</v>
      </c>
      <c r="C608" s="1731"/>
      <c r="D608" s="1732"/>
      <c r="E608" s="115">
        <f>$E$9</f>
        <v>42370</v>
      </c>
      <c r="F608" s="229">
        <f>$F$9</f>
        <v>42735</v>
      </c>
      <c r="G608" s="240"/>
      <c r="H608" s="240"/>
      <c r="I608" s="240"/>
      <c r="J608" s="240"/>
      <c r="K608" s="240"/>
      <c r="L608" s="240"/>
      <c r="M608" s="7">
        <f>(IF($E736&lt;&gt;0,$M$2,IF($L736&lt;&gt;0,$M$2,"")))</f>
        <v>1</v>
      </c>
    </row>
    <row r="609" spans="2:13" ht="15">
      <c r="B609" s="230" t="str">
        <f>$B$10</f>
        <v>(наименование на разпоредителя с бюджет)</v>
      </c>
      <c r="C609" s="231"/>
      <c r="D609" s="232"/>
      <c r="E609" s="240"/>
      <c r="F609" s="240"/>
      <c r="G609" s="240"/>
      <c r="H609" s="240"/>
      <c r="I609" s="240"/>
      <c r="J609" s="240"/>
      <c r="K609" s="240"/>
      <c r="L609" s="240"/>
      <c r="M609" s="7">
        <f>(IF($E736&lt;&gt;0,$M$2,IF($L736&lt;&gt;0,$M$2,"")))</f>
        <v>1</v>
      </c>
    </row>
    <row r="610" spans="2:13" ht="15">
      <c r="B610" s="230"/>
      <c r="C610" s="231"/>
      <c r="D610" s="232"/>
      <c r="E610" s="240"/>
      <c r="F610" s="240"/>
      <c r="G610" s="240"/>
      <c r="H610" s="240"/>
      <c r="I610" s="240"/>
      <c r="J610" s="240"/>
      <c r="K610" s="240"/>
      <c r="L610" s="240"/>
      <c r="M610" s="7">
        <f>(IF($E736&lt;&gt;0,$M$2,IF($L736&lt;&gt;0,$M$2,"")))</f>
        <v>1</v>
      </c>
    </row>
    <row r="611" spans="2:13" ht="18">
      <c r="B611" s="1789" t="str">
        <f>$B$12</f>
        <v>Пловдив</v>
      </c>
      <c r="C611" s="1790"/>
      <c r="D611" s="1791"/>
      <c r="E611" s="413" t="s">
        <v>956</v>
      </c>
      <c r="F611" s="1365" t="str">
        <f>$F$12</f>
        <v>6609</v>
      </c>
      <c r="G611" s="240"/>
      <c r="H611" s="240"/>
      <c r="I611" s="240"/>
      <c r="J611" s="240"/>
      <c r="K611" s="240"/>
      <c r="L611" s="240"/>
      <c r="M611" s="7">
        <f>(IF($E736&lt;&gt;0,$M$2,IF($L736&lt;&gt;0,$M$2,"")))</f>
        <v>1</v>
      </c>
    </row>
    <row r="612" spans="2:13" ht="15.75">
      <c r="B612" s="236" t="str">
        <f>$B$13</f>
        <v>(наименование на първостепенния разпоредител с бюджет)</v>
      </c>
      <c r="C612" s="231"/>
      <c r="D612" s="232"/>
      <c r="E612" s="1366"/>
      <c r="F612" s="245"/>
      <c r="G612" s="240"/>
      <c r="H612" s="240"/>
      <c r="I612" s="240"/>
      <c r="J612" s="240"/>
      <c r="K612" s="240"/>
      <c r="L612" s="240"/>
      <c r="M612" s="7">
        <f>(IF($E736&lt;&gt;0,$M$2,IF($L736&lt;&gt;0,$M$2,"")))</f>
        <v>1</v>
      </c>
    </row>
    <row r="613" spans="2:13" ht="18">
      <c r="B613" s="239"/>
      <c r="C613" s="240"/>
      <c r="D613" s="124" t="s">
        <v>957</v>
      </c>
      <c r="E613" s="241">
        <f>$E$15</f>
        <v>42</v>
      </c>
      <c r="F613" s="417" t="str">
        <f>$F$15</f>
        <v>СЕС - РА</v>
      </c>
      <c r="G613" s="221"/>
      <c r="H613" s="221"/>
      <c r="I613" s="221"/>
      <c r="J613" s="221"/>
      <c r="K613" s="221"/>
      <c r="L613" s="221"/>
      <c r="M613" s="7">
        <f>(IF($E736&lt;&gt;0,$M$2,IF($L736&lt;&gt;0,$M$2,"")))</f>
        <v>1</v>
      </c>
    </row>
    <row r="614" spans="2:13" ht="16.5" thickBot="1">
      <c r="B614" s="231"/>
      <c r="C614" s="394"/>
      <c r="D614" s="403"/>
      <c r="E614" s="240"/>
      <c r="F614" s="412"/>
      <c r="G614" s="412"/>
      <c r="H614" s="412"/>
      <c r="I614" s="412"/>
      <c r="J614" s="412"/>
      <c r="K614" s="412"/>
      <c r="L614" s="1383" t="s">
        <v>503</v>
      </c>
      <c r="M614" s="7">
        <f>(IF($E736&lt;&gt;0,$M$2,IF($L736&lt;&gt;0,$M$2,"")))</f>
        <v>1</v>
      </c>
    </row>
    <row r="615" spans="2:13" ht="18.75">
      <c r="B615" s="250"/>
      <c r="C615" s="251"/>
      <c r="D615" s="252" t="s">
        <v>770</v>
      </c>
      <c r="E615" s="1774" t="s">
        <v>935</v>
      </c>
      <c r="F615" s="1775"/>
      <c r="G615" s="1775"/>
      <c r="H615" s="1776"/>
      <c r="I615" s="1783" t="s">
        <v>936</v>
      </c>
      <c r="J615" s="1784"/>
      <c r="K615" s="1784"/>
      <c r="L615" s="1785"/>
      <c r="M615" s="7">
        <f>(IF($E736&lt;&gt;0,$M$2,IF($L736&lt;&gt;0,$M$2,"")))</f>
        <v>1</v>
      </c>
    </row>
    <row r="616" spans="2:13" ht="55.5" customHeight="1" thickBot="1">
      <c r="B616" s="253" t="s">
        <v>69</v>
      </c>
      <c r="C616" s="254" t="s">
        <v>504</v>
      </c>
      <c r="D616" s="255" t="s">
        <v>771</v>
      </c>
      <c r="E616" s="1409" t="s">
        <v>931</v>
      </c>
      <c r="F616" s="1413" t="s">
        <v>865</v>
      </c>
      <c r="G616" s="1414" t="s">
        <v>866</v>
      </c>
      <c r="H616" s="1415" t="s">
        <v>864</v>
      </c>
      <c r="I616" s="256" t="s">
        <v>865</v>
      </c>
      <c r="J616" s="257" t="s">
        <v>866</v>
      </c>
      <c r="K616" s="258" t="s">
        <v>864</v>
      </c>
      <c r="L616" s="259" t="s">
        <v>764</v>
      </c>
      <c r="M616" s="7">
        <f>(IF($E736&lt;&gt;0,$M$2,IF($L736&lt;&gt;0,$M$2,"")))</f>
        <v>1</v>
      </c>
    </row>
    <row r="617" spans="2:13" ht="69" customHeight="1">
      <c r="B617" s="261"/>
      <c r="C617" s="262"/>
      <c r="D617" s="263" t="s">
        <v>802</v>
      </c>
      <c r="E617" s="1465" t="s">
        <v>184</v>
      </c>
      <c r="F617" s="143" t="s">
        <v>185</v>
      </c>
      <c r="G617" s="144" t="s">
        <v>774</v>
      </c>
      <c r="H617" s="145" t="s">
        <v>775</v>
      </c>
      <c r="I617" s="264" t="s">
        <v>752</v>
      </c>
      <c r="J617" s="265" t="s">
        <v>932</v>
      </c>
      <c r="K617" s="266" t="s">
        <v>933</v>
      </c>
      <c r="L617" s="267" t="s">
        <v>934</v>
      </c>
      <c r="M617" s="7">
        <f>(IF($E736&lt;&gt;0,$M$2,IF($L736&lt;&gt;0,$M$2,"")))</f>
        <v>1</v>
      </c>
    </row>
    <row r="618" spans="2:13" ht="15.75">
      <c r="B618" s="1461"/>
      <c r="C618" s="1612" t="e">
        <f>VLOOKUP(D618,OP_LIST2,2,FALSE)</f>
        <v>#N/A</v>
      </c>
      <c r="D618" s="1468"/>
      <c r="E618" s="392"/>
      <c r="F618" s="1451"/>
      <c r="G618" s="1452"/>
      <c r="H618" s="1453"/>
      <c r="I618" s="1451"/>
      <c r="J618" s="1452"/>
      <c r="K618" s="1453"/>
      <c r="L618" s="1450"/>
      <c r="M618" s="7">
        <f>(IF($E736&lt;&gt;0,$M$2,IF($L736&lt;&gt;0,$M$2,"")))</f>
        <v>1</v>
      </c>
    </row>
    <row r="619" spans="2:13" ht="15.75">
      <c r="B619" s="1464"/>
      <c r="C619" s="1469">
        <f>VLOOKUP(D620,EBK_DEIN2,2,FALSE)</f>
        <v>3322</v>
      </c>
      <c r="D619" s="1468" t="s">
        <v>854</v>
      </c>
      <c r="E619" s="392"/>
      <c r="F619" s="1454"/>
      <c r="G619" s="1455"/>
      <c r="H619" s="1456"/>
      <c r="I619" s="1454"/>
      <c r="J619" s="1455"/>
      <c r="K619" s="1456"/>
      <c r="L619" s="1450"/>
      <c r="M619" s="7">
        <f>(IF($E736&lt;&gt;0,$M$2,IF($L736&lt;&gt;0,$M$2,"")))</f>
        <v>1</v>
      </c>
    </row>
    <row r="620" spans="2:13" ht="15.75">
      <c r="B620" s="1460"/>
      <c r="C620" s="1601">
        <f>+C619</f>
        <v>3322</v>
      </c>
      <c r="D620" s="1462" t="s">
        <v>479</v>
      </c>
      <c r="E620" s="392"/>
      <c r="F620" s="1454"/>
      <c r="G620" s="1455"/>
      <c r="H620" s="1456"/>
      <c r="I620" s="1454"/>
      <c r="J620" s="1455"/>
      <c r="K620" s="1456"/>
      <c r="L620" s="1450"/>
      <c r="M620" s="7">
        <f>(IF($E736&lt;&gt;0,$M$2,IF($L736&lt;&gt;0,$M$2,"")))</f>
        <v>1</v>
      </c>
    </row>
    <row r="621" spans="2:13" ht="15">
      <c r="B621" s="1466"/>
      <c r="C621" s="1463"/>
      <c r="D621" s="1467" t="s">
        <v>772</v>
      </c>
      <c r="E621" s="392"/>
      <c r="F621" s="1457"/>
      <c r="G621" s="1458"/>
      <c r="H621" s="1459"/>
      <c r="I621" s="1457"/>
      <c r="J621" s="1458"/>
      <c r="K621" s="1459"/>
      <c r="L621" s="1450"/>
      <c r="M621" s="7">
        <f>(IF($E736&lt;&gt;0,$M$2,IF($L736&lt;&gt;0,$M$2,"")))</f>
        <v>1</v>
      </c>
    </row>
    <row r="622" spans="2:14" ht="15.75">
      <c r="B622" s="275">
        <v>100</v>
      </c>
      <c r="C622" s="1763" t="s">
        <v>803</v>
      </c>
      <c r="D622" s="1764"/>
      <c r="E622" s="276">
        <f aca="true" t="shared" si="130" ref="E622:L622">SUM(E623:E624)</f>
        <v>0</v>
      </c>
      <c r="F622" s="277">
        <f t="shared" si="130"/>
        <v>0</v>
      </c>
      <c r="G622" s="278">
        <f t="shared" si="130"/>
        <v>0</v>
      </c>
      <c r="H622" s="279">
        <f>SUM(H623:H624)</f>
        <v>0</v>
      </c>
      <c r="I622" s="277">
        <f t="shared" si="130"/>
        <v>0</v>
      </c>
      <c r="J622" s="278">
        <f t="shared" si="130"/>
        <v>0</v>
      </c>
      <c r="K622" s="279">
        <f t="shared" si="130"/>
        <v>0</v>
      </c>
      <c r="L622" s="276">
        <f t="shared" si="130"/>
        <v>0</v>
      </c>
      <c r="M622" s="12">
        <f>(IF($E622&lt;&gt;0,$M$2,IF($L622&lt;&gt;0,$M$2,"")))</f>
      </c>
      <c r="N622" s="13"/>
    </row>
    <row r="623" spans="2:14" ht="15.75">
      <c r="B623" s="281"/>
      <c r="C623" s="282">
        <v>101</v>
      </c>
      <c r="D623" s="283" t="s">
        <v>804</v>
      </c>
      <c r="E623" s="284">
        <f>F623+G623+H623</f>
        <v>0</v>
      </c>
      <c r="F623" s="154"/>
      <c r="G623" s="155"/>
      <c r="H623" s="1425"/>
      <c r="I623" s="154"/>
      <c r="J623" s="155"/>
      <c r="K623" s="1425"/>
      <c r="L623" s="284">
        <f>I623+J623+K623</f>
        <v>0</v>
      </c>
      <c r="M623" s="12">
        <f aca="true" t="shared" si="131" ref="M623:M688">(IF($E623&lt;&gt;0,$M$2,IF($L623&lt;&gt;0,$M$2,"")))</f>
      </c>
      <c r="N623" s="13"/>
    </row>
    <row r="624" spans="1:14" ht="36" customHeight="1">
      <c r="A624" s="10"/>
      <c r="B624" s="281"/>
      <c r="C624" s="288">
        <v>102</v>
      </c>
      <c r="D624" s="289" t="s">
        <v>805</v>
      </c>
      <c r="E624" s="290">
        <f>F624+G624+H624</f>
        <v>0</v>
      </c>
      <c r="F624" s="175"/>
      <c r="G624" s="176"/>
      <c r="H624" s="1431"/>
      <c r="I624" s="175"/>
      <c r="J624" s="176"/>
      <c r="K624" s="1431"/>
      <c r="L624" s="290">
        <f>I624+J624+K624</f>
        <v>0</v>
      </c>
      <c r="M624" s="12">
        <f t="shared" si="131"/>
      </c>
      <c r="N624" s="13"/>
    </row>
    <row r="625" spans="1:14" ht="15.75">
      <c r="A625" s="10"/>
      <c r="B625" s="275">
        <v>200</v>
      </c>
      <c r="C625" s="1759" t="s">
        <v>806</v>
      </c>
      <c r="D625" s="1760"/>
      <c r="E625" s="276">
        <f aca="true" t="shared" si="132" ref="E625:L625">SUM(E626:E630)</f>
        <v>0</v>
      </c>
      <c r="F625" s="277">
        <f t="shared" si="132"/>
        <v>0</v>
      </c>
      <c r="G625" s="278">
        <f t="shared" si="132"/>
        <v>0</v>
      </c>
      <c r="H625" s="279">
        <f>SUM(H626:H630)</f>
        <v>0</v>
      </c>
      <c r="I625" s="277">
        <f t="shared" si="132"/>
        <v>0</v>
      </c>
      <c r="J625" s="278">
        <f t="shared" si="132"/>
        <v>0</v>
      </c>
      <c r="K625" s="279">
        <f t="shared" si="132"/>
        <v>0</v>
      </c>
      <c r="L625" s="276">
        <f t="shared" si="132"/>
        <v>0</v>
      </c>
      <c r="M625" s="12">
        <f t="shared" si="131"/>
      </c>
      <c r="N625" s="13"/>
    </row>
    <row r="626" spans="1:14" ht="15.75">
      <c r="A626" s="10"/>
      <c r="B626" s="294"/>
      <c r="C626" s="282">
        <v>201</v>
      </c>
      <c r="D626" s="283" t="s">
        <v>807</v>
      </c>
      <c r="E626" s="284">
        <f>F626+G626+H626</f>
        <v>0</v>
      </c>
      <c r="F626" s="154"/>
      <c r="G626" s="155"/>
      <c r="H626" s="1425"/>
      <c r="I626" s="154"/>
      <c r="J626" s="155"/>
      <c r="K626" s="1425"/>
      <c r="L626" s="284">
        <f>I626+J626+K626</f>
        <v>0</v>
      </c>
      <c r="M626" s="12">
        <f t="shared" si="131"/>
      </c>
      <c r="N626" s="13"/>
    </row>
    <row r="627" spans="1:14" ht="15.75">
      <c r="A627" s="10"/>
      <c r="B627" s="295"/>
      <c r="C627" s="296">
        <v>202</v>
      </c>
      <c r="D627" s="297" t="s">
        <v>808</v>
      </c>
      <c r="E627" s="298">
        <f>F627+G627+H627</f>
        <v>0</v>
      </c>
      <c r="F627" s="160"/>
      <c r="G627" s="161"/>
      <c r="H627" s="1430"/>
      <c r="I627" s="160"/>
      <c r="J627" s="161"/>
      <c r="K627" s="1430"/>
      <c r="L627" s="298">
        <f>I627+J627+K627</f>
        <v>0</v>
      </c>
      <c r="M627" s="12">
        <f t="shared" si="131"/>
      </c>
      <c r="N627" s="13"/>
    </row>
    <row r="628" spans="1:14" ht="31.5">
      <c r="A628" s="10"/>
      <c r="B628" s="302"/>
      <c r="C628" s="296">
        <v>205</v>
      </c>
      <c r="D628" s="297" t="s">
        <v>651</v>
      </c>
      <c r="E628" s="298">
        <f>F628+G628+H628</f>
        <v>0</v>
      </c>
      <c r="F628" s="160"/>
      <c r="G628" s="161"/>
      <c r="H628" s="1430"/>
      <c r="I628" s="160"/>
      <c r="J628" s="161"/>
      <c r="K628" s="1430"/>
      <c r="L628" s="298">
        <f>I628+J628+K628</f>
        <v>0</v>
      </c>
      <c r="M628" s="12">
        <f t="shared" si="131"/>
      </c>
      <c r="N628" s="13"/>
    </row>
    <row r="629" spans="1:14" ht="15.75">
      <c r="A629" s="10"/>
      <c r="B629" s="302"/>
      <c r="C629" s="296">
        <v>208</v>
      </c>
      <c r="D629" s="303" t="s">
        <v>652</v>
      </c>
      <c r="E629" s="298">
        <f>F629+G629+H629</f>
        <v>0</v>
      </c>
      <c r="F629" s="160"/>
      <c r="G629" s="161"/>
      <c r="H629" s="1430"/>
      <c r="I629" s="160"/>
      <c r="J629" s="161"/>
      <c r="K629" s="1430"/>
      <c r="L629" s="298">
        <f>I629+J629+K629</f>
        <v>0</v>
      </c>
      <c r="M629" s="12">
        <f t="shared" si="131"/>
      </c>
      <c r="N629" s="13"/>
    </row>
    <row r="630" spans="1:14" ht="15.75">
      <c r="A630" s="10"/>
      <c r="B630" s="294"/>
      <c r="C630" s="288">
        <v>209</v>
      </c>
      <c r="D630" s="304" t="s">
        <v>653</v>
      </c>
      <c r="E630" s="290">
        <f>F630+G630+H630</f>
        <v>0</v>
      </c>
      <c r="F630" s="175"/>
      <c r="G630" s="176"/>
      <c r="H630" s="1431"/>
      <c r="I630" s="175"/>
      <c r="J630" s="176"/>
      <c r="K630" s="1431"/>
      <c r="L630" s="290">
        <f>I630+J630+K630</f>
        <v>0</v>
      </c>
      <c r="M630" s="12">
        <f t="shared" si="131"/>
      </c>
      <c r="N630" s="13"/>
    </row>
    <row r="631" spans="1:14" ht="15.75">
      <c r="A631" s="10"/>
      <c r="B631" s="275">
        <v>500</v>
      </c>
      <c r="C631" s="1761" t="s">
        <v>209</v>
      </c>
      <c r="D631" s="1762"/>
      <c r="E631" s="276">
        <f aca="true" t="shared" si="133" ref="E631:L631">SUM(E632:E638)</f>
        <v>0</v>
      </c>
      <c r="F631" s="277">
        <f t="shared" si="133"/>
        <v>0</v>
      </c>
      <c r="G631" s="278">
        <f t="shared" si="133"/>
        <v>0</v>
      </c>
      <c r="H631" s="279">
        <f>SUM(H632:H638)</f>
        <v>0</v>
      </c>
      <c r="I631" s="277">
        <f t="shared" si="133"/>
        <v>0</v>
      </c>
      <c r="J631" s="278">
        <f t="shared" si="133"/>
        <v>0</v>
      </c>
      <c r="K631" s="279">
        <f t="shared" si="133"/>
        <v>0</v>
      </c>
      <c r="L631" s="276">
        <f t="shared" si="133"/>
        <v>0</v>
      </c>
      <c r="M631" s="12">
        <f t="shared" si="131"/>
      </c>
      <c r="N631" s="13"/>
    </row>
    <row r="632" spans="1:14" ht="31.5">
      <c r="A632" s="10"/>
      <c r="B632" s="294"/>
      <c r="C632" s="305">
        <v>551</v>
      </c>
      <c r="D632" s="306" t="s">
        <v>210</v>
      </c>
      <c r="E632" s="284">
        <f aca="true" t="shared" si="134" ref="E632:E639">F632+G632+H632</f>
        <v>0</v>
      </c>
      <c r="F632" s="154"/>
      <c r="G632" s="155"/>
      <c r="H632" s="1425"/>
      <c r="I632" s="154"/>
      <c r="J632" s="155"/>
      <c r="K632" s="1425"/>
      <c r="L632" s="284">
        <f aca="true" t="shared" si="135" ref="L632:L639">I632+J632+K632</f>
        <v>0</v>
      </c>
      <c r="M632" s="12">
        <f t="shared" si="131"/>
      </c>
      <c r="N632" s="13"/>
    </row>
    <row r="633" spans="1:14" ht="15.75">
      <c r="A633" s="10"/>
      <c r="B633" s="294"/>
      <c r="C633" s="307">
        <f>C632+1</f>
        <v>552</v>
      </c>
      <c r="D633" s="308" t="s">
        <v>982</v>
      </c>
      <c r="E633" s="298">
        <f t="shared" si="134"/>
        <v>0</v>
      </c>
      <c r="F633" s="160"/>
      <c r="G633" s="161"/>
      <c r="H633" s="1430"/>
      <c r="I633" s="160"/>
      <c r="J633" s="161"/>
      <c r="K633" s="1430"/>
      <c r="L633" s="298">
        <f t="shared" si="135"/>
        <v>0</v>
      </c>
      <c r="M633" s="12">
        <f t="shared" si="131"/>
      </c>
      <c r="N633" s="13"/>
    </row>
    <row r="634" spans="1:14" ht="15.75">
      <c r="A634" s="10"/>
      <c r="B634" s="309"/>
      <c r="C634" s="307">
        <v>558</v>
      </c>
      <c r="D634" s="310" t="s">
        <v>937</v>
      </c>
      <c r="E634" s="298">
        <f>F634+G634+H634</f>
        <v>0</v>
      </c>
      <c r="F634" s="492">
        <v>0</v>
      </c>
      <c r="G634" s="493">
        <v>0</v>
      </c>
      <c r="H634" s="162">
        <v>0</v>
      </c>
      <c r="I634" s="492">
        <v>0</v>
      </c>
      <c r="J634" s="493">
        <v>0</v>
      </c>
      <c r="K634" s="162">
        <v>0</v>
      </c>
      <c r="L634" s="298">
        <f>I634+J634+K634</f>
        <v>0</v>
      </c>
      <c r="M634" s="12">
        <f t="shared" si="131"/>
      </c>
      <c r="N634" s="13"/>
    </row>
    <row r="635" spans="1:14" ht="15.75">
      <c r="A635" s="10"/>
      <c r="B635" s="309"/>
      <c r="C635" s="307">
        <v>560</v>
      </c>
      <c r="D635" s="310" t="s">
        <v>211</v>
      </c>
      <c r="E635" s="298">
        <f t="shared" si="134"/>
        <v>0</v>
      </c>
      <c r="F635" s="160"/>
      <c r="G635" s="161"/>
      <c r="H635" s="1430"/>
      <c r="I635" s="160"/>
      <c r="J635" s="161"/>
      <c r="K635" s="1430"/>
      <c r="L635" s="298">
        <f t="shared" si="135"/>
        <v>0</v>
      </c>
      <c r="M635" s="12">
        <f t="shared" si="131"/>
      </c>
      <c r="N635" s="13"/>
    </row>
    <row r="636" spans="1:14" ht="15.75">
      <c r="A636" s="10"/>
      <c r="B636" s="309"/>
      <c r="C636" s="307">
        <v>580</v>
      </c>
      <c r="D636" s="308" t="s">
        <v>212</v>
      </c>
      <c r="E636" s="298">
        <f t="shared" si="134"/>
        <v>0</v>
      </c>
      <c r="F636" s="160"/>
      <c r="G636" s="161"/>
      <c r="H636" s="1430"/>
      <c r="I636" s="160"/>
      <c r="J636" s="161"/>
      <c r="K636" s="1430"/>
      <c r="L636" s="298">
        <f t="shared" si="135"/>
        <v>0</v>
      </c>
      <c r="M636" s="12">
        <f t="shared" si="131"/>
      </c>
      <c r="N636" s="13"/>
    </row>
    <row r="637" spans="1:14" ht="30">
      <c r="A637" s="10"/>
      <c r="B637" s="294"/>
      <c r="C637" s="307">
        <v>588</v>
      </c>
      <c r="D637" s="308" t="s">
        <v>939</v>
      </c>
      <c r="E637" s="298">
        <f>F637+G637+H637</f>
        <v>0</v>
      </c>
      <c r="F637" s="492">
        <v>0</v>
      </c>
      <c r="G637" s="493">
        <v>0</v>
      </c>
      <c r="H637" s="162">
        <v>0</v>
      </c>
      <c r="I637" s="492">
        <v>0</v>
      </c>
      <c r="J637" s="493">
        <v>0</v>
      </c>
      <c r="K637" s="162">
        <v>0</v>
      </c>
      <c r="L637" s="298">
        <f>I637+J637+K637</f>
        <v>0</v>
      </c>
      <c r="M637" s="12">
        <f t="shared" si="131"/>
      </c>
      <c r="N637" s="13"/>
    </row>
    <row r="638" spans="1:14" ht="31.5">
      <c r="A638" s="22">
        <v>5</v>
      </c>
      <c r="B638" s="294"/>
      <c r="C638" s="311">
        <v>590</v>
      </c>
      <c r="D638" s="312" t="s">
        <v>213</v>
      </c>
      <c r="E638" s="290">
        <f t="shared" si="134"/>
        <v>0</v>
      </c>
      <c r="F638" s="175"/>
      <c r="G638" s="176"/>
      <c r="H638" s="1431"/>
      <c r="I638" s="175"/>
      <c r="J638" s="176"/>
      <c r="K638" s="1431"/>
      <c r="L638" s="290">
        <f t="shared" si="135"/>
        <v>0</v>
      </c>
      <c r="M638" s="12">
        <f t="shared" si="131"/>
      </c>
      <c r="N638" s="13"/>
    </row>
    <row r="639" spans="1:14" ht="15.75">
      <c r="A639" s="23">
        <v>10</v>
      </c>
      <c r="B639" s="275">
        <v>800</v>
      </c>
      <c r="C639" s="1757" t="s">
        <v>214</v>
      </c>
      <c r="D639" s="1758"/>
      <c r="E639" s="313">
        <f t="shared" si="134"/>
        <v>0</v>
      </c>
      <c r="F639" s="1432"/>
      <c r="G639" s="1433"/>
      <c r="H639" s="1434"/>
      <c r="I639" s="1432"/>
      <c r="J639" s="1433"/>
      <c r="K639" s="1434"/>
      <c r="L639" s="313">
        <f t="shared" si="135"/>
        <v>0</v>
      </c>
      <c r="M639" s="12">
        <f t="shared" si="131"/>
      </c>
      <c r="N639" s="13"/>
    </row>
    <row r="640" spans="1:14" ht="15.75">
      <c r="A640" s="23">
        <v>15</v>
      </c>
      <c r="B640" s="275">
        <v>1000</v>
      </c>
      <c r="C640" s="1759" t="s">
        <v>215</v>
      </c>
      <c r="D640" s="1760"/>
      <c r="E640" s="313">
        <f aca="true" t="shared" si="136" ref="E640:L640">SUM(E641:E657)</f>
        <v>9281</v>
      </c>
      <c r="F640" s="277">
        <f t="shared" si="136"/>
        <v>0</v>
      </c>
      <c r="G640" s="278">
        <f t="shared" si="136"/>
        <v>9281</v>
      </c>
      <c r="H640" s="279">
        <f>SUM(H641:H657)</f>
        <v>0</v>
      </c>
      <c r="I640" s="277">
        <f t="shared" si="136"/>
        <v>0</v>
      </c>
      <c r="J640" s="278">
        <f t="shared" si="136"/>
        <v>9147</v>
      </c>
      <c r="K640" s="279">
        <f t="shared" si="136"/>
        <v>0</v>
      </c>
      <c r="L640" s="313">
        <f t="shared" si="136"/>
        <v>9147</v>
      </c>
      <c r="M640" s="12">
        <f t="shared" si="131"/>
        <v>1</v>
      </c>
      <c r="N640" s="13"/>
    </row>
    <row r="641" spans="1:14" ht="15.75">
      <c r="A641" s="22">
        <v>35</v>
      </c>
      <c r="B641" s="295"/>
      <c r="C641" s="282">
        <v>1011</v>
      </c>
      <c r="D641" s="314" t="s">
        <v>216</v>
      </c>
      <c r="E641" s="284">
        <f aca="true" t="shared" si="137" ref="E641:E657">F641+G641+H641</f>
        <v>9281</v>
      </c>
      <c r="F641" s="154">
        <v>0</v>
      </c>
      <c r="G641" s="155">
        <v>9281</v>
      </c>
      <c r="H641" s="1425">
        <v>0</v>
      </c>
      <c r="I641" s="154">
        <v>0</v>
      </c>
      <c r="J641" s="155">
        <v>9147</v>
      </c>
      <c r="K641" s="1425">
        <v>0</v>
      </c>
      <c r="L641" s="284">
        <f aca="true" t="shared" si="138" ref="L641:L657">I641+J641+K641</f>
        <v>9147</v>
      </c>
      <c r="M641" s="12">
        <f t="shared" si="131"/>
        <v>1</v>
      </c>
      <c r="N641" s="13"/>
    </row>
    <row r="642" spans="1:14" ht="15.75">
      <c r="A642" s="23">
        <v>40</v>
      </c>
      <c r="B642" s="295"/>
      <c r="C642" s="296">
        <v>1012</v>
      </c>
      <c r="D642" s="297" t="s">
        <v>217</v>
      </c>
      <c r="E642" s="298">
        <f t="shared" si="137"/>
        <v>0</v>
      </c>
      <c r="F642" s="160"/>
      <c r="G642" s="161"/>
      <c r="H642" s="1430"/>
      <c r="I642" s="160"/>
      <c r="J642" s="161"/>
      <c r="K642" s="1430"/>
      <c r="L642" s="298">
        <f t="shared" si="138"/>
        <v>0</v>
      </c>
      <c r="M642" s="12">
        <f t="shared" si="131"/>
      </c>
      <c r="N642" s="13"/>
    </row>
    <row r="643" spans="1:14" ht="15.75">
      <c r="A643" s="23">
        <v>45</v>
      </c>
      <c r="B643" s="295"/>
      <c r="C643" s="296">
        <v>1013</v>
      </c>
      <c r="D643" s="297" t="s">
        <v>218</v>
      </c>
      <c r="E643" s="298">
        <f t="shared" si="137"/>
        <v>0</v>
      </c>
      <c r="F643" s="160"/>
      <c r="G643" s="161"/>
      <c r="H643" s="1430"/>
      <c r="I643" s="160"/>
      <c r="J643" s="161"/>
      <c r="K643" s="1430"/>
      <c r="L643" s="298">
        <f t="shared" si="138"/>
        <v>0</v>
      </c>
      <c r="M643" s="12">
        <f t="shared" si="131"/>
      </c>
      <c r="N643" s="13"/>
    </row>
    <row r="644" spans="1:14" ht="15.75">
      <c r="A644" s="23">
        <v>50</v>
      </c>
      <c r="B644" s="295"/>
      <c r="C644" s="296">
        <v>1014</v>
      </c>
      <c r="D644" s="297" t="s">
        <v>219</v>
      </c>
      <c r="E644" s="298">
        <f t="shared" si="137"/>
        <v>0</v>
      </c>
      <c r="F644" s="160"/>
      <c r="G644" s="161"/>
      <c r="H644" s="1430"/>
      <c r="I644" s="160"/>
      <c r="J644" s="161"/>
      <c r="K644" s="1430"/>
      <c r="L644" s="298">
        <f t="shared" si="138"/>
        <v>0</v>
      </c>
      <c r="M644" s="12">
        <f t="shared" si="131"/>
      </c>
      <c r="N644" s="13"/>
    </row>
    <row r="645" spans="1:14" ht="15.75">
      <c r="A645" s="23">
        <v>55</v>
      </c>
      <c r="B645" s="295"/>
      <c r="C645" s="296">
        <v>1015</v>
      </c>
      <c r="D645" s="297" t="s">
        <v>220</v>
      </c>
      <c r="E645" s="298">
        <f t="shared" si="137"/>
        <v>0</v>
      </c>
      <c r="F645" s="160"/>
      <c r="G645" s="161"/>
      <c r="H645" s="1430"/>
      <c r="I645" s="160"/>
      <c r="J645" s="161"/>
      <c r="K645" s="1430"/>
      <c r="L645" s="298">
        <f t="shared" si="138"/>
        <v>0</v>
      </c>
      <c r="M645" s="12">
        <f t="shared" si="131"/>
      </c>
      <c r="N645" s="13"/>
    </row>
    <row r="646" spans="1:14" ht="15.75">
      <c r="A646" s="23">
        <v>60</v>
      </c>
      <c r="B646" s="295"/>
      <c r="C646" s="315">
        <v>1016</v>
      </c>
      <c r="D646" s="316" t="s">
        <v>221</v>
      </c>
      <c r="E646" s="317">
        <f t="shared" si="137"/>
        <v>0</v>
      </c>
      <c r="F646" s="166"/>
      <c r="G646" s="167"/>
      <c r="H646" s="1426"/>
      <c r="I646" s="166"/>
      <c r="J646" s="167"/>
      <c r="K646" s="1426"/>
      <c r="L646" s="317">
        <f t="shared" si="138"/>
        <v>0</v>
      </c>
      <c r="M646" s="12">
        <f t="shared" si="131"/>
      </c>
      <c r="N646" s="13"/>
    </row>
    <row r="647" spans="1:14" ht="15.75">
      <c r="A647" s="22">
        <v>65</v>
      </c>
      <c r="B647" s="281"/>
      <c r="C647" s="321">
        <v>1020</v>
      </c>
      <c r="D647" s="322" t="s">
        <v>222</v>
      </c>
      <c r="E647" s="323">
        <f t="shared" si="137"/>
        <v>0</v>
      </c>
      <c r="F647" s="457"/>
      <c r="G647" s="458"/>
      <c r="H647" s="1438"/>
      <c r="I647" s="457"/>
      <c r="J647" s="458"/>
      <c r="K647" s="1438"/>
      <c r="L647" s="323">
        <f t="shared" si="138"/>
        <v>0</v>
      </c>
      <c r="M647" s="12">
        <f t="shared" si="131"/>
      </c>
      <c r="N647" s="13"/>
    </row>
    <row r="648" spans="1:14" ht="15.75">
      <c r="A648" s="23">
        <v>70</v>
      </c>
      <c r="B648" s="295"/>
      <c r="C648" s="327">
        <v>1030</v>
      </c>
      <c r="D648" s="328" t="s">
        <v>223</v>
      </c>
      <c r="E648" s="329">
        <f t="shared" si="137"/>
        <v>0</v>
      </c>
      <c r="F648" s="452"/>
      <c r="G648" s="453"/>
      <c r="H648" s="1435"/>
      <c r="I648" s="452"/>
      <c r="J648" s="453"/>
      <c r="K648" s="1435"/>
      <c r="L648" s="329">
        <f t="shared" si="138"/>
        <v>0</v>
      </c>
      <c r="M648" s="12">
        <f t="shared" si="131"/>
      </c>
      <c r="N648" s="13"/>
    </row>
    <row r="649" spans="1:14" ht="15.75">
      <c r="A649" s="23">
        <v>75</v>
      </c>
      <c r="B649" s="295"/>
      <c r="C649" s="321">
        <v>1051</v>
      </c>
      <c r="D649" s="334" t="s">
        <v>224</v>
      </c>
      <c r="E649" s="323">
        <f t="shared" si="137"/>
        <v>0</v>
      </c>
      <c r="F649" s="457"/>
      <c r="G649" s="458"/>
      <c r="H649" s="1438"/>
      <c r="I649" s="457"/>
      <c r="J649" s="458"/>
      <c r="K649" s="1438"/>
      <c r="L649" s="323">
        <f t="shared" si="138"/>
        <v>0</v>
      </c>
      <c r="M649" s="12">
        <f t="shared" si="131"/>
      </c>
      <c r="N649" s="13"/>
    </row>
    <row r="650" spans="1:14" ht="15.75">
      <c r="A650" s="23">
        <v>80</v>
      </c>
      <c r="B650" s="295"/>
      <c r="C650" s="296">
        <v>1052</v>
      </c>
      <c r="D650" s="297" t="s">
        <v>225</v>
      </c>
      <c r="E650" s="298">
        <f t="shared" si="137"/>
        <v>0</v>
      </c>
      <c r="F650" s="160"/>
      <c r="G650" s="161"/>
      <c r="H650" s="1430"/>
      <c r="I650" s="160"/>
      <c r="J650" s="161"/>
      <c r="K650" s="1430"/>
      <c r="L650" s="298">
        <f t="shared" si="138"/>
        <v>0</v>
      </c>
      <c r="M650" s="12">
        <f t="shared" si="131"/>
      </c>
      <c r="N650" s="13"/>
    </row>
    <row r="651" spans="1:14" ht="15.75">
      <c r="A651" s="23">
        <v>80</v>
      </c>
      <c r="B651" s="295"/>
      <c r="C651" s="327">
        <v>1053</v>
      </c>
      <c r="D651" s="328" t="s">
        <v>940</v>
      </c>
      <c r="E651" s="329">
        <f t="shared" si="137"/>
        <v>0</v>
      </c>
      <c r="F651" s="452"/>
      <c r="G651" s="453"/>
      <c r="H651" s="1435"/>
      <c r="I651" s="452"/>
      <c r="J651" s="453"/>
      <c r="K651" s="1435"/>
      <c r="L651" s="329">
        <f t="shared" si="138"/>
        <v>0</v>
      </c>
      <c r="M651" s="12">
        <f t="shared" si="131"/>
      </c>
      <c r="N651" s="13"/>
    </row>
    <row r="652" spans="1:14" ht="15.75">
      <c r="A652" s="23">
        <v>85</v>
      </c>
      <c r="B652" s="295"/>
      <c r="C652" s="321">
        <v>1062</v>
      </c>
      <c r="D652" s="322" t="s">
        <v>226</v>
      </c>
      <c r="E652" s="323">
        <f t="shared" si="137"/>
        <v>0</v>
      </c>
      <c r="F652" s="457"/>
      <c r="G652" s="458"/>
      <c r="H652" s="1438"/>
      <c r="I652" s="457"/>
      <c r="J652" s="458"/>
      <c r="K652" s="1438"/>
      <c r="L652" s="323">
        <f t="shared" si="138"/>
        <v>0</v>
      </c>
      <c r="M652" s="12">
        <f t="shared" si="131"/>
      </c>
      <c r="N652" s="13"/>
    </row>
    <row r="653" spans="1:14" ht="15.75">
      <c r="A653" s="23">
        <v>90</v>
      </c>
      <c r="B653" s="295"/>
      <c r="C653" s="327">
        <v>1063</v>
      </c>
      <c r="D653" s="335" t="s">
        <v>863</v>
      </c>
      <c r="E653" s="329">
        <f t="shared" si="137"/>
        <v>0</v>
      </c>
      <c r="F653" s="452"/>
      <c r="G653" s="453"/>
      <c r="H653" s="1435"/>
      <c r="I653" s="452"/>
      <c r="J653" s="453"/>
      <c r="K653" s="1435"/>
      <c r="L653" s="329">
        <f t="shared" si="138"/>
        <v>0</v>
      </c>
      <c r="M653" s="12">
        <f t="shared" si="131"/>
      </c>
      <c r="N653" s="13"/>
    </row>
    <row r="654" spans="1:14" ht="15.75">
      <c r="A654" s="23">
        <v>90</v>
      </c>
      <c r="B654" s="295"/>
      <c r="C654" s="336">
        <v>1069</v>
      </c>
      <c r="D654" s="337" t="s">
        <v>227</v>
      </c>
      <c r="E654" s="338">
        <f t="shared" si="137"/>
        <v>0</v>
      </c>
      <c r="F654" s="604"/>
      <c r="G654" s="605"/>
      <c r="H654" s="1437"/>
      <c r="I654" s="604"/>
      <c r="J654" s="605"/>
      <c r="K654" s="1437"/>
      <c r="L654" s="338">
        <f t="shared" si="138"/>
        <v>0</v>
      </c>
      <c r="M654" s="12">
        <f t="shared" si="131"/>
      </c>
      <c r="N654" s="13"/>
    </row>
    <row r="655" spans="1:14" ht="15.75">
      <c r="A655" s="22">
        <v>115</v>
      </c>
      <c r="B655" s="281"/>
      <c r="C655" s="321">
        <v>1091</v>
      </c>
      <c r="D655" s="334" t="s">
        <v>983</v>
      </c>
      <c r="E655" s="323">
        <f t="shared" si="137"/>
        <v>0</v>
      </c>
      <c r="F655" s="457"/>
      <c r="G655" s="458"/>
      <c r="H655" s="1438"/>
      <c r="I655" s="457"/>
      <c r="J655" s="458"/>
      <c r="K655" s="1438"/>
      <c r="L655" s="323">
        <f t="shared" si="138"/>
        <v>0</v>
      </c>
      <c r="M655" s="12">
        <f t="shared" si="131"/>
      </c>
      <c r="N655" s="13"/>
    </row>
    <row r="656" spans="1:14" ht="15.75">
      <c r="A656" s="22">
        <v>125</v>
      </c>
      <c r="B656" s="295"/>
      <c r="C656" s="296">
        <v>1092</v>
      </c>
      <c r="D656" s="297" t="s">
        <v>332</v>
      </c>
      <c r="E656" s="298">
        <f t="shared" si="137"/>
        <v>0</v>
      </c>
      <c r="F656" s="160"/>
      <c r="G656" s="161"/>
      <c r="H656" s="1430"/>
      <c r="I656" s="160"/>
      <c r="J656" s="161"/>
      <c r="K656" s="1430"/>
      <c r="L656" s="298">
        <f t="shared" si="138"/>
        <v>0</v>
      </c>
      <c r="M656" s="12">
        <f t="shared" si="131"/>
      </c>
      <c r="N656" s="13"/>
    </row>
    <row r="657" spans="1:14" ht="15.75">
      <c r="A657" s="23">
        <v>130</v>
      </c>
      <c r="B657" s="295"/>
      <c r="C657" s="288">
        <v>1098</v>
      </c>
      <c r="D657" s="342" t="s">
        <v>228</v>
      </c>
      <c r="E657" s="290">
        <f t="shared" si="137"/>
        <v>0</v>
      </c>
      <c r="F657" s="175"/>
      <c r="G657" s="176"/>
      <c r="H657" s="1431"/>
      <c r="I657" s="175"/>
      <c r="J657" s="176"/>
      <c r="K657" s="1431"/>
      <c r="L657" s="290">
        <f t="shared" si="138"/>
        <v>0</v>
      </c>
      <c r="M657" s="12">
        <f t="shared" si="131"/>
      </c>
      <c r="N657" s="13"/>
    </row>
    <row r="658" spans="1:14" ht="15.75">
      <c r="A658" s="23">
        <v>135</v>
      </c>
      <c r="B658" s="275">
        <v>1900</v>
      </c>
      <c r="C658" s="1753" t="s">
        <v>290</v>
      </c>
      <c r="D658" s="1754"/>
      <c r="E658" s="313">
        <f aca="true" t="shared" si="139" ref="E658:L658">SUM(E659:E661)</f>
        <v>0</v>
      </c>
      <c r="F658" s="277">
        <f t="shared" si="139"/>
        <v>0</v>
      </c>
      <c r="G658" s="278">
        <f t="shared" si="139"/>
        <v>0</v>
      </c>
      <c r="H658" s="279">
        <f>SUM(H659:H661)</f>
        <v>0</v>
      </c>
      <c r="I658" s="277">
        <f t="shared" si="139"/>
        <v>0</v>
      </c>
      <c r="J658" s="278">
        <f t="shared" si="139"/>
        <v>0</v>
      </c>
      <c r="K658" s="279">
        <f t="shared" si="139"/>
        <v>0</v>
      </c>
      <c r="L658" s="313">
        <f t="shared" si="139"/>
        <v>0</v>
      </c>
      <c r="M658" s="12">
        <f t="shared" si="131"/>
      </c>
      <c r="N658" s="13"/>
    </row>
    <row r="659" spans="1:14" ht="31.5">
      <c r="A659" s="23">
        <v>140</v>
      </c>
      <c r="B659" s="295"/>
      <c r="C659" s="282">
        <v>1901</v>
      </c>
      <c r="D659" s="343" t="s">
        <v>984</v>
      </c>
      <c r="E659" s="284">
        <f>F659+G659+H659</f>
        <v>0</v>
      </c>
      <c r="F659" s="154"/>
      <c r="G659" s="155"/>
      <c r="H659" s="1425"/>
      <c r="I659" s="154"/>
      <c r="J659" s="155"/>
      <c r="K659" s="1425"/>
      <c r="L659" s="284">
        <f>I659+J659+K659</f>
        <v>0</v>
      </c>
      <c r="M659" s="12">
        <f t="shared" si="131"/>
      </c>
      <c r="N659" s="13"/>
    </row>
    <row r="660" spans="1:14" ht="31.5">
      <c r="A660" s="23">
        <v>145</v>
      </c>
      <c r="B660" s="344"/>
      <c r="C660" s="296">
        <v>1981</v>
      </c>
      <c r="D660" s="345" t="s">
        <v>985</v>
      </c>
      <c r="E660" s="298">
        <f>F660+G660+H660</f>
        <v>0</v>
      </c>
      <c r="F660" s="160"/>
      <c r="G660" s="161"/>
      <c r="H660" s="1430"/>
      <c r="I660" s="160"/>
      <c r="J660" s="161"/>
      <c r="K660" s="1430"/>
      <c r="L660" s="298">
        <f>I660+J660+K660</f>
        <v>0</v>
      </c>
      <c r="M660" s="12">
        <f t="shared" si="131"/>
      </c>
      <c r="N660" s="13"/>
    </row>
    <row r="661" spans="1:14" ht="31.5">
      <c r="A661" s="23">
        <v>150</v>
      </c>
      <c r="B661" s="295"/>
      <c r="C661" s="288">
        <v>1991</v>
      </c>
      <c r="D661" s="346" t="s">
        <v>986</v>
      </c>
      <c r="E661" s="290">
        <f>F661+G661+H661</f>
        <v>0</v>
      </c>
      <c r="F661" s="175"/>
      <c r="G661" s="176"/>
      <c r="H661" s="1431"/>
      <c r="I661" s="175"/>
      <c r="J661" s="176"/>
      <c r="K661" s="1431"/>
      <c r="L661" s="290">
        <f>I661+J661+K661</f>
        <v>0</v>
      </c>
      <c r="M661" s="12">
        <f t="shared" si="131"/>
      </c>
      <c r="N661" s="13"/>
    </row>
    <row r="662" spans="1:14" ht="15.75">
      <c r="A662" s="23">
        <v>155</v>
      </c>
      <c r="B662" s="275">
        <v>2100</v>
      </c>
      <c r="C662" s="1753" t="s">
        <v>780</v>
      </c>
      <c r="D662" s="1754"/>
      <c r="E662" s="313">
        <f aca="true" t="shared" si="140" ref="E662:L662">SUM(E663:E667)</f>
        <v>0</v>
      </c>
      <c r="F662" s="277">
        <f t="shared" si="140"/>
        <v>0</v>
      </c>
      <c r="G662" s="278">
        <f t="shared" si="140"/>
        <v>0</v>
      </c>
      <c r="H662" s="279">
        <f>SUM(H663:H667)</f>
        <v>0</v>
      </c>
      <c r="I662" s="277">
        <f t="shared" si="140"/>
        <v>0</v>
      </c>
      <c r="J662" s="278">
        <f t="shared" si="140"/>
        <v>0</v>
      </c>
      <c r="K662" s="279">
        <f t="shared" si="140"/>
        <v>0</v>
      </c>
      <c r="L662" s="313">
        <f t="shared" si="140"/>
        <v>0</v>
      </c>
      <c r="M662" s="12">
        <f t="shared" si="131"/>
      </c>
      <c r="N662" s="13"/>
    </row>
    <row r="663" spans="1:14" ht="15.75">
      <c r="A663" s="23">
        <v>160</v>
      </c>
      <c r="B663" s="295"/>
      <c r="C663" s="282">
        <v>2110</v>
      </c>
      <c r="D663" s="347" t="s">
        <v>229</v>
      </c>
      <c r="E663" s="284">
        <f>F663+G663+H663</f>
        <v>0</v>
      </c>
      <c r="F663" s="154"/>
      <c r="G663" s="155"/>
      <c r="H663" s="1425"/>
      <c r="I663" s="154"/>
      <c r="J663" s="155"/>
      <c r="K663" s="1425"/>
      <c r="L663" s="284">
        <f>I663+J663+K663</f>
        <v>0</v>
      </c>
      <c r="M663" s="12">
        <f t="shared" si="131"/>
      </c>
      <c r="N663" s="13"/>
    </row>
    <row r="664" spans="1:14" ht="15.75">
      <c r="A664" s="23">
        <v>165</v>
      </c>
      <c r="B664" s="344"/>
      <c r="C664" s="296">
        <v>2120</v>
      </c>
      <c r="D664" s="303" t="s">
        <v>230</v>
      </c>
      <c r="E664" s="298">
        <f>F664+G664+H664</f>
        <v>0</v>
      </c>
      <c r="F664" s="160"/>
      <c r="G664" s="161"/>
      <c r="H664" s="1430"/>
      <c r="I664" s="160"/>
      <c r="J664" s="161"/>
      <c r="K664" s="1430"/>
      <c r="L664" s="298">
        <f>I664+J664+K664</f>
        <v>0</v>
      </c>
      <c r="M664" s="12">
        <f t="shared" si="131"/>
      </c>
      <c r="N664" s="13"/>
    </row>
    <row r="665" spans="1:14" ht="15.75">
      <c r="A665" s="23">
        <v>175</v>
      </c>
      <c r="B665" s="344"/>
      <c r="C665" s="296">
        <v>2125</v>
      </c>
      <c r="D665" s="303" t="s">
        <v>231</v>
      </c>
      <c r="E665" s="298">
        <f>F665+G665+H665</f>
        <v>0</v>
      </c>
      <c r="F665" s="492">
        <v>0</v>
      </c>
      <c r="G665" s="493">
        <v>0</v>
      </c>
      <c r="H665" s="162">
        <v>0</v>
      </c>
      <c r="I665" s="492">
        <v>0</v>
      </c>
      <c r="J665" s="493">
        <v>0</v>
      </c>
      <c r="K665" s="162">
        <v>0</v>
      </c>
      <c r="L665" s="298">
        <f>I665+J665+K665</f>
        <v>0</v>
      </c>
      <c r="M665" s="12">
        <f t="shared" si="131"/>
      </c>
      <c r="N665" s="13"/>
    </row>
    <row r="666" spans="1:14" ht="15.75">
      <c r="A666" s="23">
        <v>180</v>
      </c>
      <c r="B666" s="294"/>
      <c r="C666" s="296">
        <v>2140</v>
      </c>
      <c r="D666" s="303" t="s">
        <v>232</v>
      </c>
      <c r="E666" s="298">
        <f>F666+G666+H666</f>
        <v>0</v>
      </c>
      <c r="F666" s="492">
        <v>0</v>
      </c>
      <c r="G666" s="493">
        <v>0</v>
      </c>
      <c r="H666" s="162">
        <v>0</v>
      </c>
      <c r="I666" s="492">
        <v>0</v>
      </c>
      <c r="J666" s="493">
        <v>0</v>
      </c>
      <c r="K666" s="162">
        <v>0</v>
      </c>
      <c r="L666" s="298">
        <f>I666+J666+K666</f>
        <v>0</v>
      </c>
      <c r="M666" s="12">
        <f t="shared" si="131"/>
      </c>
      <c r="N666" s="13"/>
    </row>
    <row r="667" spans="1:14" ht="15.75">
      <c r="A667" s="23">
        <v>185</v>
      </c>
      <c r="B667" s="295"/>
      <c r="C667" s="288">
        <v>2190</v>
      </c>
      <c r="D667" s="348" t="s">
        <v>233</v>
      </c>
      <c r="E667" s="290">
        <f>F667+G667+H667</f>
        <v>0</v>
      </c>
      <c r="F667" s="175"/>
      <c r="G667" s="176"/>
      <c r="H667" s="1431"/>
      <c r="I667" s="175"/>
      <c r="J667" s="176"/>
      <c r="K667" s="1431"/>
      <c r="L667" s="290">
        <f>I667+J667+K667</f>
        <v>0</v>
      </c>
      <c r="M667" s="12">
        <f t="shared" si="131"/>
      </c>
      <c r="N667" s="13"/>
    </row>
    <row r="668" spans="1:14" ht="15.75">
      <c r="A668" s="23">
        <v>190</v>
      </c>
      <c r="B668" s="275">
        <v>2200</v>
      </c>
      <c r="C668" s="1753" t="s">
        <v>234</v>
      </c>
      <c r="D668" s="1754"/>
      <c r="E668" s="313">
        <f aca="true" t="shared" si="141" ref="E668:L668">SUM(E669:E670)</f>
        <v>0</v>
      </c>
      <c r="F668" s="277">
        <f t="shared" si="141"/>
        <v>0</v>
      </c>
      <c r="G668" s="278">
        <f t="shared" si="141"/>
        <v>0</v>
      </c>
      <c r="H668" s="279">
        <f>SUM(H669:H670)</f>
        <v>0</v>
      </c>
      <c r="I668" s="277">
        <f t="shared" si="141"/>
        <v>0</v>
      </c>
      <c r="J668" s="278">
        <f t="shared" si="141"/>
        <v>0</v>
      </c>
      <c r="K668" s="279">
        <f t="shared" si="141"/>
        <v>0</v>
      </c>
      <c r="L668" s="313">
        <f t="shared" si="141"/>
        <v>0</v>
      </c>
      <c r="M668" s="12">
        <f t="shared" si="131"/>
      </c>
      <c r="N668" s="13"/>
    </row>
    <row r="669" spans="1:14" ht="15.75">
      <c r="A669" s="23">
        <v>200</v>
      </c>
      <c r="B669" s="295"/>
      <c r="C669" s="282">
        <v>2221</v>
      </c>
      <c r="D669" s="283" t="s">
        <v>333</v>
      </c>
      <c r="E669" s="284">
        <f aca="true" t="shared" si="142" ref="E669:E674">F669+G669+H669</f>
        <v>0</v>
      </c>
      <c r="F669" s="154"/>
      <c r="G669" s="155"/>
      <c r="H669" s="1425"/>
      <c r="I669" s="154"/>
      <c r="J669" s="155"/>
      <c r="K669" s="1425"/>
      <c r="L669" s="284">
        <f aca="true" t="shared" si="143" ref="L669:L674">I669+J669+K669</f>
        <v>0</v>
      </c>
      <c r="M669" s="12">
        <f t="shared" si="131"/>
      </c>
      <c r="N669" s="13"/>
    </row>
    <row r="670" spans="1:14" ht="15.75">
      <c r="A670" s="23">
        <v>200</v>
      </c>
      <c r="B670" s="295"/>
      <c r="C670" s="288">
        <v>2224</v>
      </c>
      <c r="D670" s="289" t="s">
        <v>235</v>
      </c>
      <c r="E670" s="290">
        <f t="shared" si="142"/>
        <v>0</v>
      </c>
      <c r="F670" s="175"/>
      <c r="G670" s="176"/>
      <c r="H670" s="1431"/>
      <c r="I670" s="175"/>
      <c r="J670" s="176"/>
      <c r="K670" s="1431"/>
      <c r="L670" s="290">
        <f t="shared" si="143"/>
        <v>0</v>
      </c>
      <c r="M670" s="12">
        <f t="shared" si="131"/>
      </c>
      <c r="N670" s="13"/>
    </row>
    <row r="671" spans="1:14" ht="15.75">
      <c r="A671" s="23">
        <v>205</v>
      </c>
      <c r="B671" s="275">
        <v>2500</v>
      </c>
      <c r="C671" s="1753" t="s">
        <v>236</v>
      </c>
      <c r="D671" s="1754"/>
      <c r="E671" s="313">
        <f t="shared" si="142"/>
        <v>0</v>
      </c>
      <c r="F671" s="1432"/>
      <c r="G671" s="1433"/>
      <c r="H671" s="1434"/>
      <c r="I671" s="1432"/>
      <c r="J671" s="1433"/>
      <c r="K671" s="1434"/>
      <c r="L671" s="313">
        <f t="shared" si="143"/>
        <v>0</v>
      </c>
      <c r="M671" s="12">
        <f t="shared" si="131"/>
      </c>
      <c r="N671" s="13"/>
    </row>
    <row r="672" spans="1:14" ht="15.75">
      <c r="A672" s="23">
        <v>210</v>
      </c>
      <c r="B672" s="275">
        <v>2600</v>
      </c>
      <c r="C672" s="1755" t="s">
        <v>237</v>
      </c>
      <c r="D672" s="1756"/>
      <c r="E672" s="313">
        <f t="shared" si="142"/>
        <v>0</v>
      </c>
      <c r="F672" s="1432"/>
      <c r="G672" s="1433"/>
      <c r="H672" s="1434"/>
      <c r="I672" s="1432"/>
      <c r="J672" s="1433"/>
      <c r="K672" s="1434"/>
      <c r="L672" s="313">
        <f t="shared" si="143"/>
        <v>0</v>
      </c>
      <c r="M672" s="12">
        <f t="shared" si="131"/>
      </c>
      <c r="N672" s="13"/>
    </row>
    <row r="673" spans="1:14" ht="15.75">
      <c r="A673" s="23">
        <v>215</v>
      </c>
      <c r="B673" s="275">
        <v>2700</v>
      </c>
      <c r="C673" s="1755" t="s">
        <v>238</v>
      </c>
      <c r="D673" s="1756"/>
      <c r="E673" s="313">
        <f t="shared" si="142"/>
        <v>0</v>
      </c>
      <c r="F673" s="1432"/>
      <c r="G673" s="1433"/>
      <c r="H673" s="1434"/>
      <c r="I673" s="1432"/>
      <c r="J673" s="1433"/>
      <c r="K673" s="1434"/>
      <c r="L673" s="313">
        <f t="shared" si="143"/>
        <v>0</v>
      </c>
      <c r="M673" s="12">
        <f t="shared" si="131"/>
      </c>
      <c r="N673" s="13"/>
    </row>
    <row r="674" spans="1:14" ht="15.75">
      <c r="A674" s="22">
        <v>220</v>
      </c>
      <c r="B674" s="275">
        <v>2800</v>
      </c>
      <c r="C674" s="1755" t="s">
        <v>1759</v>
      </c>
      <c r="D674" s="1756"/>
      <c r="E674" s="313">
        <f t="shared" si="142"/>
        <v>0</v>
      </c>
      <c r="F674" s="1432"/>
      <c r="G674" s="1433"/>
      <c r="H674" s="1434"/>
      <c r="I674" s="1432"/>
      <c r="J674" s="1433"/>
      <c r="K674" s="1434"/>
      <c r="L674" s="313">
        <f t="shared" si="143"/>
        <v>0</v>
      </c>
      <c r="M674" s="12">
        <f t="shared" si="131"/>
      </c>
      <c r="N674" s="13"/>
    </row>
    <row r="675" spans="1:14" ht="36" customHeight="1">
      <c r="A675" s="23">
        <v>225</v>
      </c>
      <c r="B675" s="275">
        <v>2900</v>
      </c>
      <c r="C675" s="1753" t="s">
        <v>239</v>
      </c>
      <c r="D675" s="1754"/>
      <c r="E675" s="313">
        <f aca="true" t="shared" si="144" ref="E675:L675">SUM(E676:E681)</f>
        <v>0</v>
      </c>
      <c r="F675" s="277">
        <f t="shared" si="144"/>
        <v>0</v>
      </c>
      <c r="G675" s="278">
        <f t="shared" si="144"/>
        <v>0</v>
      </c>
      <c r="H675" s="279">
        <f>SUM(H676:H681)</f>
        <v>0</v>
      </c>
      <c r="I675" s="277">
        <f t="shared" si="144"/>
        <v>0</v>
      </c>
      <c r="J675" s="278">
        <f t="shared" si="144"/>
        <v>0</v>
      </c>
      <c r="K675" s="279">
        <f t="shared" si="144"/>
        <v>0</v>
      </c>
      <c r="L675" s="313">
        <f t="shared" si="144"/>
        <v>0</v>
      </c>
      <c r="M675" s="12">
        <f t="shared" si="131"/>
      </c>
      <c r="N675" s="13"/>
    </row>
    <row r="676" spans="1:14" ht="15.75">
      <c r="A676" s="23">
        <v>230</v>
      </c>
      <c r="B676" s="349"/>
      <c r="C676" s="282">
        <v>2920</v>
      </c>
      <c r="D676" s="350" t="s">
        <v>240</v>
      </c>
      <c r="E676" s="284">
        <f aca="true" t="shared" si="145" ref="E676:E681">F676+G676+H676</f>
        <v>0</v>
      </c>
      <c r="F676" s="154"/>
      <c r="G676" s="155"/>
      <c r="H676" s="1425"/>
      <c r="I676" s="154"/>
      <c r="J676" s="155"/>
      <c r="K676" s="1425"/>
      <c r="L676" s="284">
        <f aca="true" t="shared" si="146" ref="L676:L681">I676+J676+K676</f>
        <v>0</v>
      </c>
      <c r="M676" s="12">
        <f t="shared" si="131"/>
      </c>
      <c r="N676" s="13"/>
    </row>
    <row r="677" spans="1:14" ht="31.5">
      <c r="A677" s="23">
        <v>245</v>
      </c>
      <c r="B677" s="349"/>
      <c r="C677" s="327">
        <v>2969</v>
      </c>
      <c r="D677" s="351" t="s">
        <v>241</v>
      </c>
      <c r="E677" s="329">
        <f t="shared" si="145"/>
        <v>0</v>
      </c>
      <c r="F677" s="452"/>
      <c r="G677" s="453"/>
      <c r="H677" s="1435"/>
      <c r="I677" s="452"/>
      <c r="J677" s="453"/>
      <c r="K677" s="1435"/>
      <c r="L677" s="329">
        <f t="shared" si="146"/>
        <v>0</v>
      </c>
      <c r="M677" s="12">
        <f t="shared" si="131"/>
      </c>
      <c r="N677" s="13"/>
    </row>
    <row r="678" spans="1:14" ht="31.5">
      <c r="A678" s="22">
        <v>220</v>
      </c>
      <c r="B678" s="349"/>
      <c r="C678" s="352">
        <v>2970</v>
      </c>
      <c r="D678" s="353" t="s">
        <v>242</v>
      </c>
      <c r="E678" s="354">
        <f t="shared" si="145"/>
        <v>0</v>
      </c>
      <c r="F678" s="640"/>
      <c r="G678" s="641"/>
      <c r="H678" s="1436"/>
      <c r="I678" s="640"/>
      <c r="J678" s="641"/>
      <c r="K678" s="1436"/>
      <c r="L678" s="354">
        <f t="shared" si="146"/>
        <v>0</v>
      </c>
      <c r="M678" s="12">
        <f t="shared" si="131"/>
      </c>
      <c r="N678" s="13"/>
    </row>
    <row r="679" spans="1:14" ht="15.75">
      <c r="A679" s="23">
        <v>225</v>
      </c>
      <c r="B679" s="349"/>
      <c r="C679" s="336">
        <v>2989</v>
      </c>
      <c r="D679" s="358" t="s">
        <v>243</v>
      </c>
      <c r="E679" s="338">
        <f t="shared" si="145"/>
        <v>0</v>
      </c>
      <c r="F679" s="604"/>
      <c r="G679" s="605"/>
      <c r="H679" s="1437"/>
      <c r="I679" s="604"/>
      <c r="J679" s="605"/>
      <c r="K679" s="1437"/>
      <c r="L679" s="338">
        <f t="shared" si="146"/>
        <v>0</v>
      </c>
      <c r="M679" s="12">
        <f t="shared" si="131"/>
      </c>
      <c r="N679" s="13"/>
    </row>
    <row r="680" spans="1:14" ht="15.75">
      <c r="A680" s="23">
        <v>230</v>
      </c>
      <c r="B680" s="295"/>
      <c r="C680" s="321">
        <v>2991</v>
      </c>
      <c r="D680" s="359" t="s">
        <v>244</v>
      </c>
      <c r="E680" s="323">
        <f t="shared" si="145"/>
        <v>0</v>
      </c>
      <c r="F680" s="457"/>
      <c r="G680" s="458"/>
      <c r="H680" s="1438"/>
      <c r="I680" s="457"/>
      <c r="J680" s="458"/>
      <c r="K680" s="1438"/>
      <c r="L680" s="323">
        <f t="shared" si="146"/>
        <v>0</v>
      </c>
      <c r="M680" s="12">
        <f t="shared" si="131"/>
      </c>
      <c r="N680" s="13"/>
    </row>
    <row r="681" spans="1:14" ht="15.75">
      <c r="A681" s="23">
        <v>235</v>
      </c>
      <c r="B681" s="295"/>
      <c r="C681" s="288">
        <v>2992</v>
      </c>
      <c r="D681" s="360" t="s">
        <v>245</v>
      </c>
      <c r="E681" s="290">
        <f t="shared" si="145"/>
        <v>0</v>
      </c>
      <c r="F681" s="175"/>
      <c r="G681" s="176"/>
      <c r="H681" s="1431"/>
      <c r="I681" s="175"/>
      <c r="J681" s="176"/>
      <c r="K681" s="1431"/>
      <c r="L681" s="290">
        <f t="shared" si="146"/>
        <v>0</v>
      </c>
      <c r="M681" s="12">
        <f t="shared" si="131"/>
      </c>
      <c r="N681" s="13"/>
    </row>
    <row r="682" spans="1:14" ht="15.75">
      <c r="A682" s="23">
        <v>240</v>
      </c>
      <c r="B682" s="275">
        <v>3300</v>
      </c>
      <c r="C682" s="361" t="s">
        <v>246</v>
      </c>
      <c r="D682" s="1617"/>
      <c r="E682" s="313">
        <f aca="true" t="shared" si="147" ref="E682:L682">SUM(E683:E688)</f>
        <v>0</v>
      </c>
      <c r="F682" s="277">
        <f t="shared" si="147"/>
        <v>0</v>
      </c>
      <c r="G682" s="278">
        <f t="shared" si="147"/>
        <v>0</v>
      </c>
      <c r="H682" s="279">
        <f>SUM(H683:H688)</f>
        <v>0</v>
      </c>
      <c r="I682" s="277">
        <f t="shared" si="147"/>
        <v>0</v>
      </c>
      <c r="J682" s="278">
        <f t="shared" si="147"/>
        <v>0</v>
      </c>
      <c r="K682" s="279">
        <f t="shared" si="147"/>
        <v>0</v>
      </c>
      <c r="L682" s="313">
        <f t="shared" si="147"/>
        <v>0</v>
      </c>
      <c r="M682" s="12">
        <f t="shared" si="131"/>
      </c>
      <c r="N682" s="13"/>
    </row>
    <row r="683" spans="1:14" ht="15.75">
      <c r="A683" s="23">
        <v>245</v>
      </c>
      <c r="B683" s="294"/>
      <c r="C683" s="282">
        <v>3301</v>
      </c>
      <c r="D683" s="362" t="s">
        <v>247</v>
      </c>
      <c r="E683" s="284">
        <f aca="true" t="shared" si="148" ref="E683:E691">F683+G683+H683</f>
        <v>0</v>
      </c>
      <c r="F683" s="490">
        <v>0</v>
      </c>
      <c r="G683" s="491">
        <v>0</v>
      </c>
      <c r="H683" s="156">
        <v>0</v>
      </c>
      <c r="I683" s="490">
        <v>0</v>
      </c>
      <c r="J683" s="491">
        <v>0</v>
      </c>
      <c r="K683" s="156">
        <v>0</v>
      </c>
      <c r="L683" s="284">
        <f aca="true" t="shared" si="149" ref="L683:L691">I683+J683+K683</f>
        <v>0</v>
      </c>
      <c r="M683" s="12">
        <f t="shared" si="131"/>
      </c>
      <c r="N683" s="13"/>
    </row>
    <row r="684" spans="1:14" ht="15.75">
      <c r="A684" s="22">
        <v>250</v>
      </c>
      <c r="B684" s="294"/>
      <c r="C684" s="296">
        <v>3302</v>
      </c>
      <c r="D684" s="363" t="s">
        <v>773</v>
      </c>
      <c r="E684" s="298">
        <f t="shared" si="148"/>
        <v>0</v>
      </c>
      <c r="F684" s="492">
        <v>0</v>
      </c>
      <c r="G684" s="493">
        <v>0</v>
      </c>
      <c r="H684" s="162">
        <v>0</v>
      </c>
      <c r="I684" s="492">
        <v>0</v>
      </c>
      <c r="J684" s="493">
        <v>0</v>
      </c>
      <c r="K684" s="162">
        <v>0</v>
      </c>
      <c r="L684" s="298">
        <f t="shared" si="149"/>
        <v>0</v>
      </c>
      <c r="M684" s="12">
        <f t="shared" si="131"/>
      </c>
      <c r="N684" s="13"/>
    </row>
    <row r="685" spans="1:14" ht="15.75">
      <c r="A685" s="23">
        <v>255</v>
      </c>
      <c r="B685" s="294"/>
      <c r="C685" s="296">
        <v>3303</v>
      </c>
      <c r="D685" s="363" t="s">
        <v>248</v>
      </c>
      <c r="E685" s="298">
        <f t="shared" si="148"/>
        <v>0</v>
      </c>
      <c r="F685" s="492">
        <v>0</v>
      </c>
      <c r="G685" s="493">
        <v>0</v>
      </c>
      <c r="H685" s="162">
        <v>0</v>
      </c>
      <c r="I685" s="492">
        <v>0</v>
      </c>
      <c r="J685" s="493">
        <v>0</v>
      </c>
      <c r="K685" s="162">
        <v>0</v>
      </c>
      <c r="L685" s="298">
        <f t="shared" si="149"/>
        <v>0</v>
      </c>
      <c r="M685" s="12">
        <f t="shared" si="131"/>
      </c>
      <c r="N685" s="13"/>
    </row>
    <row r="686" spans="1:14" ht="15.75">
      <c r="A686" s="23">
        <v>265</v>
      </c>
      <c r="B686" s="294"/>
      <c r="C686" s="296">
        <v>3304</v>
      </c>
      <c r="D686" s="363" t="s">
        <v>249</v>
      </c>
      <c r="E686" s="298">
        <f t="shared" si="148"/>
        <v>0</v>
      </c>
      <c r="F686" s="492">
        <v>0</v>
      </c>
      <c r="G686" s="493">
        <v>0</v>
      </c>
      <c r="H686" s="162">
        <v>0</v>
      </c>
      <c r="I686" s="492">
        <v>0</v>
      </c>
      <c r="J686" s="493">
        <v>0</v>
      </c>
      <c r="K686" s="162">
        <v>0</v>
      </c>
      <c r="L686" s="298">
        <f t="shared" si="149"/>
        <v>0</v>
      </c>
      <c r="M686" s="12">
        <f t="shared" si="131"/>
      </c>
      <c r="N686" s="13"/>
    </row>
    <row r="687" spans="1:14" ht="30">
      <c r="A687" s="22">
        <v>270</v>
      </c>
      <c r="B687" s="294"/>
      <c r="C687" s="296">
        <v>3305</v>
      </c>
      <c r="D687" s="363" t="s">
        <v>250</v>
      </c>
      <c r="E687" s="298">
        <f t="shared" si="148"/>
        <v>0</v>
      </c>
      <c r="F687" s="492">
        <v>0</v>
      </c>
      <c r="G687" s="493">
        <v>0</v>
      </c>
      <c r="H687" s="162">
        <v>0</v>
      </c>
      <c r="I687" s="492">
        <v>0</v>
      </c>
      <c r="J687" s="493">
        <v>0</v>
      </c>
      <c r="K687" s="162">
        <v>0</v>
      </c>
      <c r="L687" s="298">
        <f t="shared" si="149"/>
        <v>0</v>
      </c>
      <c r="M687" s="12">
        <f t="shared" si="131"/>
      </c>
      <c r="N687" s="13"/>
    </row>
    <row r="688" spans="1:14" ht="30">
      <c r="A688" s="22">
        <v>290</v>
      </c>
      <c r="B688" s="294"/>
      <c r="C688" s="288">
        <v>3306</v>
      </c>
      <c r="D688" s="364" t="s">
        <v>1756</v>
      </c>
      <c r="E688" s="290">
        <f t="shared" si="148"/>
        <v>0</v>
      </c>
      <c r="F688" s="494">
        <v>0</v>
      </c>
      <c r="G688" s="495">
        <v>0</v>
      </c>
      <c r="H688" s="177">
        <v>0</v>
      </c>
      <c r="I688" s="494">
        <v>0</v>
      </c>
      <c r="J688" s="495">
        <v>0</v>
      </c>
      <c r="K688" s="177">
        <v>0</v>
      </c>
      <c r="L688" s="290">
        <f t="shared" si="149"/>
        <v>0</v>
      </c>
      <c r="M688" s="12">
        <f t="shared" si="131"/>
      </c>
      <c r="N688" s="13"/>
    </row>
    <row r="689" spans="1:14" ht="15.75">
      <c r="A689" s="39">
        <v>320</v>
      </c>
      <c r="B689" s="275">
        <v>3900</v>
      </c>
      <c r="C689" s="1753" t="s">
        <v>251</v>
      </c>
      <c r="D689" s="1754"/>
      <c r="E689" s="313">
        <f t="shared" si="148"/>
        <v>0</v>
      </c>
      <c r="F689" s="1481">
        <v>0</v>
      </c>
      <c r="G689" s="1482">
        <v>0</v>
      </c>
      <c r="H689" s="1483">
        <v>0</v>
      </c>
      <c r="I689" s="1481">
        <v>0</v>
      </c>
      <c r="J689" s="1482">
        <v>0</v>
      </c>
      <c r="K689" s="1483">
        <v>0</v>
      </c>
      <c r="L689" s="313">
        <f t="shared" si="149"/>
        <v>0</v>
      </c>
      <c r="M689" s="12">
        <f aca="true" t="shared" si="150" ref="M689:M735">(IF($E689&lt;&gt;0,$M$2,IF($L689&lt;&gt;0,$M$2,"")))</f>
      </c>
      <c r="N689" s="13"/>
    </row>
    <row r="690" spans="1:14" ht="15.75">
      <c r="A690" s="22">
        <v>330</v>
      </c>
      <c r="B690" s="275">
        <v>4000</v>
      </c>
      <c r="C690" s="1753" t="s">
        <v>252</v>
      </c>
      <c r="D690" s="1754"/>
      <c r="E690" s="313">
        <f t="shared" si="148"/>
        <v>0</v>
      </c>
      <c r="F690" s="1432"/>
      <c r="G690" s="1433"/>
      <c r="H690" s="1434"/>
      <c r="I690" s="1432"/>
      <c r="J690" s="1433"/>
      <c r="K690" s="1434"/>
      <c r="L690" s="313">
        <f t="shared" si="149"/>
        <v>0</v>
      </c>
      <c r="M690" s="12">
        <f t="shared" si="150"/>
      </c>
      <c r="N690" s="13"/>
    </row>
    <row r="691" spans="1:14" ht="15.75">
      <c r="A691" s="22">
        <v>350</v>
      </c>
      <c r="B691" s="275">
        <v>4100</v>
      </c>
      <c r="C691" s="1753" t="s">
        <v>253</v>
      </c>
      <c r="D691" s="1754"/>
      <c r="E691" s="313">
        <f t="shared" si="148"/>
        <v>0</v>
      </c>
      <c r="F691" s="1432"/>
      <c r="G691" s="1433"/>
      <c r="H691" s="1434"/>
      <c r="I691" s="1432"/>
      <c r="J691" s="1433"/>
      <c r="K691" s="1434"/>
      <c r="L691" s="313">
        <f t="shared" si="149"/>
        <v>0</v>
      </c>
      <c r="M691" s="12">
        <f t="shared" si="150"/>
      </c>
      <c r="N691" s="13"/>
    </row>
    <row r="692" spans="1:14" ht="15.75">
      <c r="A692" s="23">
        <v>355</v>
      </c>
      <c r="B692" s="275">
        <v>4200</v>
      </c>
      <c r="C692" s="1753" t="s">
        <v>254</v>
      </c>
      <c r="D692" s="1754"/>
      <c r="E692" s="313">
        <f aca="true" t="shared" si="151" ref="E692:L692">SUM(E693:E698)</f>
        <v>0</v>
      </c>
      <c r="F692" s="277">
        <f t="shared" si="151"/>
        <v>0</v>
      </c>
      <c r="G692" s="278">
        <f t="shared" si="151"/>
        <v>0</v>
      </c>
      <c r="H692" s="279">
        <f>SUM(H693:H698)</f>
        <v>0</v>
      </c>
      <c r="I692" s="277">
        <f t="shared" si="151"/>
        <v>0</v>
      </c>
      <c r="J692" s="278">
        <f t="shared" si="151"/>
        <v>0</v>
      </c>
      <c r="K692" s="279">
        <f t="shared" si="151"/>
        <v>0</v>
      </c>
      <c r="L692" s="313">
        <f t="shared" si="151"/>
        <v>0</v>
      </c>
      <c r="M692" s="12">
        <f t="shared" si="150"/>
      </c>
      <c r="N692" s="13"/>
    </row>
    <row r="693" spans="1:14" ht="15.75">
      <c r="A693" s="23">
        <v>375</v>
      </c>
      <c r="B693" s="365"/>
      <c r="C693" s="282">
        <v>4201</v>
      </c>
      <c r="D693" s="283" t="s">
        <v>255</v>
      </c>
      <c r="E693" s="284">
        <f aca="true" t="shared" si="152" ref="E693:E698">F693+G693+H693</f>
        <v>0</v>
      </c>
      <c r="F693" s="154"/>
      <c r="G693" s="155"/>
      <c r="H693" s="1425"/>
      <c r="I693" s="154"/>
      <c r="J693" s="155"/>
      <c r="K693" s="1425"/>
      <c r="L693" s="284">
        <f aca="true" t="shared" si="153" ref="L693:L698">I693+J693+K693</f>
        <v>0</v>
      </c>
      <c r="M693" s="12">
        <f t="shared" si="150"/>
      </c>
      <c r="N693" s="13"/>
    </row>
    <row r="694" spans="1:14" ht="15.75">
      <c r="A694" s="23">
        <v>380</v>
      </c>
      <c r="B694" s="365"/>
      <c r="C694" s="296">
        <v>4202</v>
      </c>
      <c r="D694" s="366" t="s">
        <v>256</v>
      </c>
      <c r="E694" s="298">
        <f t="shared" si="152"/>
        <v>0</v>
      </c>
      <c r="F694" s="160"/>
      <c r="G694" s="161"/>
      <c r="H694" s="1430"/>
      <c r="I694" s="160"/>
      <c r="J694" s="161"/>
      <c r="K694" s="1430"/>
      <c r="L694" s="298">
        <f t="shared" si="153"/>
        <v>0</v>
      </c>
      <c r="M694" s="12">
        <f t="shared" si="150"/>
      </c>
      <c r="N694" s="13"/>
    </row>
    <row r="695" spans="1:14" ht="15.75">
      <c r="A695" s="23">
        <v>385</v>
      </c>
      <c r="B695" s="365"/>
      <c r="C695" s="296">
        <v>4214</v>
      </c>
      <c r="D695" s="366" t="s">
        <v>257</v>
      </c>
      <c r="E695" s="298">
        <f t="shared" si="152"/>
        <v>0</v>
      </c>
      <c r="F695" s="160"/>
      <c r="G695" s="161"/>
      <c r="H695" s="1430"/>
      <c r="I695" s="160"/>
      <c r="J695" s="161"/>
      <c r="K695" s="1430"/>
      <c r="L695" s="298">
        <f t="shared" si="153"/>
        <v>0</v>
      </c>
      <c r="M695" s="12">
        <f t="shared" si="150"/>
      </c>
      <c r="N695" s="13"/>
    </row>
    <row r="696" spans="1:14" ht="15.75">
      <c r="A696" s="23">
        <v>390</v>
      </c>
      <c r="B696" s="365"/>
      <c r="C696" s="296">
        <v>4217</v>
      </c>
      <c r="D696" s="366" t="s">
        <v>258</v>
      </c>
      <c r="E696" s="298">
        <f t="shared" si="152"/>
        <v>0</v>
      </c>
      <c r="F696" s="160"/>
      <c r="G696" s="161"/>
      <c r="H696" s="1430"/>
      <c r="I696" s="160"/>
      <c r="J696" s="161"/>
      <c r="K696" s="1430"/>
      <c r="L696" s="298">
        <f t="shared" si="153"/>
        <v>0</v>
      </c>
      <c r="M696" s="12">
        <f t="shared" si="150"/>
      </c>
      <c r="N696" s="13"/>
    </row>
    <row r="697" spans="1:14" ht="31.5">
      <c r="A697" s="23">
        <v>395</v>
      </c>
      <c r="B697" s="365"/>
      <c r="C697" s="296">
        <v>4218</v>
      </c>
      <c r="D697" s="297" t="s">
        <v>259</v>
      </c>
      <c r="E697" s="298">
        <f t="shared" si="152"/>
        <v>0</v>
      </c>
      <c r="F697" s="160"/>
      <c r="G697" s="161"/>
      <c r="H697" s="1430"/>
      <c r="I697" s="160"/>
      <c r="J697" s="161"/>
      <c r="K697" s="1430"/>
      <c r="L697" s="298">
        <f t="shared" si="153"/>
        <v>0</v>
      </c>
      <c r="M697" s="12">
        <f t="shared" si="150"/>
      </c>
      <c r="N697" s="13"/>
    </row>
    <row r="698" spans="1:14" ht="15.75">
      <c r="A698" s="18">
        <v>397</v>
      </c>
      <c r="B698" s="365"/>
      <c r="C698" s="288">
        <v>4219</v>
      </c>
      <c r="D698" s="346" t="s">
        <v>260</v>
      </c>
      <c r="E698" s="290">
        <f t="shared" si="152"/>
        <v>0</v>
      </c>
      <c r="F698" s="175"/>
      <c r="G698" s="176"/>
      <c r="H698" s="1431"/>
      <c r="I698" s="175"/>
      <c r="J698" s="176"/>
      <c r="K698" s="1431"/>
      <c r="L698" s="290">
        <f t="shared" si="153"/>
        <v>0</v>
      </c>
      <c r="M698" s="12">
        <f t="shared" si="150"/>
      </c>
      <c r="N698" s="13"/>
    </row>
    <row r="699" spans="1:14" ht="15.75">
      <c r="A699" s="14">
        <v>398</v>
      </c>
      <c r="B699" s="275">
        <v>4300</v>
      </c>
      <c r="C699" s="1753" t="s">
        <v>1760</v>
      </c>
      <c r="D699" s="1754"/>
      <c r="E699" s="313">
        <f aca="true" t="shared" si="154" ref="E699:L699">SUM(E700:E702)</f>
        <v>0</v>
      </c>
      <c r="F699" s="277">
        <f t="shared" si="154"/>
        <v>0</v>
      </c>
      <c r="G699" s="278">
        <f t="shared" si="154"/>
        <v>0</v>
      </c>
      <c r="H699" s="279">
        <f>SUM(H700:H702)</f>
        <v>0</v>
      </c>
      <c r="I699" s="277">
        <f t="shared" si="154"/>
        <v>0</v>
      </c>
      <c r="J699" s="278">
        <f t="shared" si="154"/>
        <v>0</v>
      </c>
      <c r="K699" s="279">
        <f t="shared" si="154"/>
        <v>0</v>
      </c>
      <c r="L699" s="313">
        <f t="shared" si="154"/>
        <v>0</v>
      </c>
      <c r="M699" s="12">
        <f t="shared" si="150"/>
      </c>
      <c r="N699" s="13"/>
    </row>
    <row r="700" spans="1:14" ht="15.75">
      <c r="A700" s="14">
        <v>399</v>
      </c>
      <c r="B700" s="365"/>
      <c r="C700" s="282">
        <v>4301</v>
      </c>
      <c r="D700" s="314" t="s">
        <v>261</v>
      </c>
      <c r="E700" s="284">
        <f aca="true" t="shared" si="155" ref="E700:E705">F700+G700+H700</f>
        <v>0</v>
      </c>
      <c r="F700" s="154"/>
      <c r="G700" s="155"/>
      <c r="H700" s="1425"/>
      <c r="I700" s="154"/>
      <c r="J700" s="155"/>
      <c r="K700" s="1425"/>
      <c r="L700" s="284">
        <f aca="true" t="shared" si="156" ref="L700:L705">I700+J700+K700</f>
        <v>0</v>
      </c>
      <c r="M700" s="12">
        <f t="shared" si="150"/>
      </c>
      <c r="N700" s="13"/>
    </row>
    <row r="701" spans="1:14" ht="15.75">
      <c r="A701" s="14">
        <v>400</v>
      </c>
      <c r="B701" s="365"/>
      <c r="C701" s="296">
        <v>4302</v>
      </c>
      <c r="D701" s="366" t="s">
        <v>262</v>
      </c>
      <c r="E701" s="298">
        <f t="shared" si="155"/>
        <v>0</v>
      </c>
      <c r="F701" s="160"/>
      <c r="G701" s="161"/>
      <c r="H701" s="1430"/>
      <c r="I701" s="160"/>
      <c r="J701" s="161"/>
      <c r="K701" s="1430"/>
      <c r="L701" s="298">
        <f t="shared" si="156"/>
        <v>0</v>
      </c>
      <c r="M701" s="12">
        <f t="shared" si="150"/>
      </c>
      <c r="N701" s="13"/>
    </row>
    <row r="702" spans="1:14" ht="15.75">
      <c r="A702" s="14">
        <v>401</v>
      </c>
      <c r="B702" s="365"/>
      <c r="C702" s="288">
        <v>4309</v>
      </c>
      <c r="D702" s="304" t="s">
        <v>263</v>
      </c>
      <c r="E702" s="290">
        <f t="shared" si="155"/>
        <v>0</v>
      </c>
      <c r="F702" s="175"/>
      <c r="G702" s="176"/>
      <c r="H702" s="1431"/>
      <c r="I702" s="175"/>
      <c r="J702" s="176"/>
      <c r="K702" s="1431"/>
      <c r="L702" s="290">
        <f t="shared" si="156"/>
        <v>0</v>
      </c>
      <c r="M702" s="12">
        <f t="shared" si="150"/>
      </c>
      <c r="N702" s="13"/>
    </row>
    <row r="703" spans="1:14" ht="15.75">
      <c r="A703" s="14">
        <v>402</v>
      </c>
      <c r="B703" s="275">
        <v>4400</v>
      </c>
      <c r="C703" s="1753" t="s">
        <v>1757</v>
      </c>
      <c r="D703" s="1754"/>
      <c r="E703" s="313">
        <f t="shared" si="155"/>
        <v>0</v>
      </c>
      <c r="F703" s="1432"/>
      <c r="G703" s="1433"/>
      <c r="H703" s="1434"/>
      <c r="I703" s="1432"/>
      <c r="J703" s="1433"/>
      <c r="K703" s="1434"/>
      <c r="L703" s="313">
        <f t="shared" si="156"/>
        <v>0</v>
      </c>
      <c r="M703" s="12">
        <f t="shared" si="150"/>
      </c>
      <c r="N703" s="13"/>
    </row>
    <row r="704" spans="1:14" ht="15.75">
      <c r="A704" s="40">
        <v>404</v>
      </c>
      <c r="B704" s="275">
        <v>4500</v>
      </c>
      <c r="C704" s="1753" t="s">
        <v>1758</v>
      </c>
      <c r="D704" s="1754"/>
      <c r="E704" s="313">
        <f t="shared" si="155"/>
        <v>0</v>
      </c>
      <c r="F704" s="1432"/>
      <c r="G704" s="1433"/>
      <c r="H704" s="1434"/>
      <c r="I704" s="1432"/>
      <c r="J704" s="1433"/>
      <c r="K704" s="1434"/>
      <c r="L704" s="313">
        <f t="shared" si="156"/>
        <v>0</v>
      </c>
      <c r="M704" s="12">
        <f t="shared" si="150"/>
      </c>
      <c r="N704" s="13"/>
    </row>
    <row r="705" spans="1:14" ht="15.75">
      <c r="A705" s="40">
        <v>404</v>
      </c>
      <c r="B705" s="275">
        <v>4600</v>
      </c>
      <c r="C705" s="1755" t="s">
        <v>264</v>
      </c>
      <c r="D705" s="1756"/>
      <c r="E705" s="313">
        <f t="shared" si="155"/>
        <v>0</v>
      </c>
      <c r="F705" s="1432"/>
      <c r="G705" s="1433"/>
      <c r="H705" s="1434"/>
      <c r="I705" s="1432"/>
      <c r="J705" s="1433"/>
      <c r="K705" s="1434"/>
      <c r="L705" s="313">
        <f t="shared" si="156"/>
        <v>0</v>
      </c>
      <c r="M705" s="12">
        <f t="shared" si="150"/>
      </c>
      <c r="N705" s="13"/>
    </row>
    <row r="706" spans="1:14" ht="15.75">
      <c r="A706" s="22">
        <v>440</v>
      </c>
      <c r="B706" s="275">
        <v>4900</v>
      </c>
      <c r="C706" s="1753" t="s">
        <v>291</v>
      </c>
      <c r="D706" s="1754"/>
      <c r="E706" s="313">
        <f aca="true" t="shared" si="157" ref="E706:L706">+E707+E708</f>
        <v>0</v>
      </c>
      <c r="F706" s="277">
        <f t="shared" si="157"/>
        <v>0</v>
      </c>
      <c r="G706" s="278">
        <f t="shared" si="157"/>
        <v>0</v>
      </c>
      <c r="H706" s="279">
        <f>+H707+H708</f>
        <v>0</v>
      </c>
      <c r="I706" s="277">
        <f t="shared" si="157"/>
        <v>0</v>
      </c>
      <c r="J706" s="278">
        <f t="shared" si="157"/>
        <v>0</v>
      </c>
      <c r="K706" s="279">
        <f t="shared" si="157"/>
        <v>0</v>
      </c>
      <c r="L706" s="313">
        <f t="shared" si="157"/>
        <v>0</v>
      </c>
      <c r="M706" s="12">
        <f t="shared" si="150"/>
      </c>
      <c r="N706" s="13"/>
    </row>
    <row r="707" spans="1:14" ht="15.75">
      <c r="A707" s="22">
        <v>450</v>
      </c>
      <c r="B707" s="365"/>
      <c r="C707" s="282">
        <v>4901</v>
      </c>
      <c r="D707" s="367" t="s">
        <v>292</v>
      </c>
      <c r="E707" s="284">
        <f>F707+G707+H707</f>
        <v>0</v>
      </c>
      <c r="F707" s="154"/>
      <c r="G707" s="155"/>
      <c r="H707" s="1425"/>
      <c r="I707" s="154"/>
      <c r="J707" s="155"/>
      <c r="K707" s="1425"/>
      <c r="L707" s="284">
        <f>I707+J707+K707</f>
        <v>0</v>
      </c>
      <c r="M707" s="12">
        <f t="shared" si="150"/>
      </c>
      <c r="N707" s="13"/>
    </row>
    <row r="708" spans="1:14" ht="15.75">
      <c r="A708" s="22">
        <v>495</v>
      </c>
      <c r="B708" s="365"/>
      <c r="C708" s="288">
        <v>4902</v>
      </c>
      <c r="D708" s="304" t="s">
        <v>293</v>
      </c>
      <c r="E708" s="290">
        <f>F708+G708+H708</f>
        <v>0</v>
      </c>
      <c r="F708" s="175"/>
      <c r="G708" s="176"/>
      <c r="H708" s="1431"/>
      <c r="I708" s="175"/>
      <c r="J708" s="176"/>
      <c r="K708" s="1431"/>
      <c r="L708" s="290">
        <f>I708+J708+K708</f>
        <v>0</v>
      </c>
      <c r="M708" s="12">
        <f t="shared" si="150"/>
      </c>
      <c r="N708" s="13"/>
    </row>
    <row r="709" spans="1:14" ht="15.75">
      <c r="A709" s="23">
        <v>500</v>
      </c>
      <c r="B709" s="368">
        <v>5100</v>
      </c>
      <c r="C709" s="1751" t="s">
        <v>265</v>
      </c>
      <c r="D709" s="1752"/>
      <c r="E709" s="313">
        <f>F709+G709+H709</f>
        <v>0</v>
      </c>
      <c r="F709" s="1432"/>
      <c r="G709" s="1433"/>
      <c r="H709" s="1434"/>
      <c r="I709" s="1432"/>
      <c r="J709" s="1433"/>
      <c r="K709" s="1434"/>
      <c r="L709" s="313">
        <f>I709+J709+K709</f>
        <v>0</v>
      </c>
      <c r="M709" s="12">
        <f t="shared" si="150"/>
      </c>
      <c r="N709" s="13"/>
    </row>
    <row r="710" spans="1:14" ht="15.75">
      <c r="A710" s="23">
        <v>505</v>
      </c>
      <c r="B710" s="368">
        <v>5200</v>
      </c>
      <c r="C710" s="1751" t="s">
        <v>266</v>
      </c>
      <c r="D710" s="1752"/>
      <c r="E710" s="313">
        <f aca="true" t="shared" si="158" ref="E710:L710">SUM(E711:E717)</f>
        <v>0</v>
      </c>
      <c r="F710" s="277">
        <f t="shared" si="158"/>
        <v>0</v>
      </c>
      <c r="G710" s="278">
        <f t="shared" si="158"/>
        <v>0</v>
      </c>
      <c r="H710" s="279">
        <f>SUM(H711:H717)</f>
        <v>0</v>
      </c>
      <c r="I710" s="277">
        <f t="shared" si="158"/>
        <v>0</v>
      </c>
      <c r="J710" s="278">
        <f t="shared" si="158"/>
        <v>0</v>
      </c>
      <c r="K710" s="279">
        <f t="shared" si="158"/>
        <v>0</v>
      </c>
      <c r="L710" s="313">
        <f t="shared" si="158"/>
        <v>0</v>
      </c>
      <c r="M710" s="12">
        <f t="shared" si="150"/>
      </c>
      <c r="N710" s="13"/>
    </row>
    <row r="711" spans="1:14" ht="15.75">
      <c r="A711" s="23">
        <v>510</v>
      </c>
      <c r="B711" s="369"/>
      <c r="C711" s="370">
        <v>5201</v>
      </c>
      <c r="D711" s="371" t="s">
        <v>267</v>
      </c>
      <c r="E711" s="284">
        <f aca="true" t="shared" si="159" ref="E711:E717">F711+G711+H711</f>
        <v>0</v>
      </c>
      <c r="F711" s="154"/>
      <c r="G711" s="155"/>
      <c r="H711" s="1425"/>
      <c r="I711" s="154"/>
      <c r="J711" s="155"/>
      <c r="K711" s="1425"/>
      <c r="L711" s="284">
        <f aca="true" t="shared" si="160" ref="L711:L717">I711+J711+K711</f>
        <v>0</v>
      </c>
      <c r="M711" s="12">
        <f t="shared" si="150"/>
      </c>
      <c r="N711" s="13"/>
    </row>
    <row r="712" spans="1:14" ht="15.75">
      <c r="A712" s="23">
        <v>515</v>
      </c>
      <c r="B712" s="369"/>
      <c r="C712" s="372">
        <v>5202</v>
      </c>
      <c r="D712" s="373" t="s">
        <v>268</v>
      </c>
      <c r="E712" s="298">
        <f t="shared" si="159"/>
        <v>0</v>
      </c>
      <c r="F712" s="160"/>
      <c r="G712" s="161"/>
      <c r="H712" s="1430"/>
      <c r="I712" s="160"/>
      <c r="J712" s="161"/>
      <c r="K712" s="1430"/>
      <c r="L712" s="298">
        <f t="shared" si="160"/>
        <v>0</v>
      </c>
      <c r="M712" s="12">
        <f t="shared" si="150"/>
      </c>
      <c r="N712" s="13"/>
    </row>
    <row r="713" spans="1:14" ht="15.75">
      <c r="A713" s="23">
        <v>520</v>
      </c>
      <c r="B713" s="369"/>
      <c r="C713" s="372">
        <v>5203</v>
      </c>
      <c r="D713" s="373" t="s">
        <v>674</v>
      </c>
      <c r="E713" s="298">
        <f t="shared" si="159"/>
        <v>0</v>
      </c>
      <c r="F713" s="160"/>
      <c r="G713" s="161"/>
      <c r="H713" s="1430"/>
      <c r="I713" s="160"/>
      <c r="J713" s="161"/>
      <c r="K713" s="1430"/>
      <c r="L713" s="298">
        <f t="shared" si="160"/>
        <v>0</v>
      </c>
      <c r="M713" s="12">
        <f t="shared" si="150"/>
      </c>
      <c r="N713" s="13"/>
    </row>
    <row r="714" spans="1:14" ht="15.75">
      <c r="A714" s="23">
        <v>525</v>
      </c>
      <c r="B714" s="369"/>
      <c r="C714" s="372">
        <v>5204</v>
      </c>
      <c r="D714" s="373" t="s">
        <v>675</v>
      </c>
      <c r="E714" s="298">
        <f t="shared" si="159"/>
        <v>0</v>
      </c>
      <c r="F714" s="160"/>
      <c r="G714" s="161"/>
      <c r="H714" s="1430"/>
      <c r="I714" s="160"/>
      <c r="J714" s="161"/>
      <c r="K714" s="1430"/>
      <c r="L714" s="298">
        <f t="shared" si="160"/>
        <v>0</v>
      </c>
      <c r="M714" s="12">
        <f t="shared" si="150"/>
      </c>
      <c r="N714" s="13"/>
    </row>
    <row r="715" spans="1:14" ht="15.75">
      <c r="A715" s="22">
        <v>635</v>
      </c>
      <c r="B715" s="369"/>
      <c r="C715" s="372">
        <v>5205</v>
      </c>
      <c r="D715" s="373" t="s">
        <v>676</v>
      </c>
      <c r="E715" s="298">
        <f t="shared" si="159"/>
        <v>0</v>
      </c>
      <c r="F715" s="160"/>
      <c r="G715" s="161"/>
      <c r="H715" s="1430"/>
      <c r="I715" s="160"/>
      <c r="J715" s="161"/>
      <c r="K715" s="1430"/>
      <c r="L715" s="298">
        <f t="shared" si="160"/>
        <v>0</v>
      </c>
      <c r="M715" s="12">
        <f t="shared" si="150"/>
      </c>
      <c r="N715" s="13"/>
    </row>
    <row r="716" spans="1:14" ht="15.75">
      <c r="A716" s="23">
        <v>640</v>
      </c>
      <c r="B716" s="369"/>
      <c r="C716" s="372">
        <v>5206</v>
      </c>
      <c r="D716" s="373" t="s">
        <v>677</v>
      </c>
      <c r="E716" s="298">
        <f t="shared" si="159"/>
        <v>0</v>
      </c>
      <c r="F716" s="160"/>
      <c r="G716" s="161"/>
      <c r="H716" s="1430"/>
      <c r="I716" s="160"/>
      <c r="J716" s="161"/>
      <c r="K716" s="1430"/>
      <c r="L716" s="298">
        <f t="shared" si="160"/>
        <v>0</v>
      </c>
      <c r="M716" s="12">
        <f t="shared" si="150"/>
      </c>
      <c r="N716" s="13"/>
    </row>
    <row r="717" spans="1:14" ht="15.75">
      <c r="A717" s="23">
        <v>645</v>
      </c>
      <c r="B717" s="369"/>
      <c r="C717" s="374">
        <v>5219</v>
      </c>
      <c r="D717" s="375" t="s">
        <v>678</v>
      </c>
      <c r="E717" s="290">
        <f t="shared" si="159"/>
        <v>0</v>
      </c>
      <c r="F717" s="175"/>
      <c r="G717" s="176"/>
      <c r="H717" s="1431"/>
      <c r="I717" s="175"/>
      <c r="J717" s="176"/>
      <c r="K717" s="1431"/>
      <c r="L717" s="290">
        <f t="shared" si="160"/>
        <v>0</v>
      </c>
      <c r="M717" s="12">
        <f t="shared" si="150"/>
      </c>
      <c r="N717" s="13"/>
    </row>
    <row r="718" spans="1:14" ht="15.75">
      <c r="A718" s="23">
        <v>650</v>
      </c>
      <c r="B718" s="368">
        <v>5300</v>
      </c>
      <c r="C718" s="1751" t="s">
        <v>679</v>
      </c>
      <c r="D718" s="1752"/>
      <c r="E718" s="313">
        <f aca="true" t="shared" si="161" ref="E718:L718">SUM(E719:E720)</f>
        <v>0</v>
      </c>
      <c r="F718" s="277">
        <f t="shared" si="161"/>
        <v>0</v>
      </c>
      <c r="G718" s="278">
        <f t="shared" si="161"/>
        <v>0</v>
      </c>
      <c r="H718" s="279">
        <f>SUM(H719:H720)</f>
        <v>0</v>
      </c>
      <c r="I718" s="277">
        <f t="shared" si="161"/>
        <v>0</v>
      </c>
      <c r="J718" s="278">
        <f t="shared" si="161"/>
        <v>0</v>
      </c>
      <c r="K718" s="279">
        <f t="shared" si="161"/>
        <v>0</v>
      </c>
      <c r="L718" s="313">
        <f t="shared" si="161"/>
        <v>0</v>
      </c>
      <c r="M718" s="12">
        <f t="shared" si="150"/>
      </c>
      <c r="N718" s="13"/>
    </row>
    <row r="719" spans="1:14" ht="15.75">
      <c r="A719" s="22">
        <v>655</v>
      </c>
      <c r="B719" s="369"/>
      <c r="C719" s="370">
        <v>5301</v>
      </c>
      <c r="D719" s="371" t="s">
        <v>334</v>
      </c>
      <c r="E719" s="284">
        <f>F719+G719+H719</f>
        <v>0</v>
      </c>
      <c r="F719" s="154"/>
      <c r="G719" s="155"/>
      <c r="H719" s="1425"/>
      <c r="I719" s="154"/>
      <c r="J719" s="155"/>
      <c r="K719" s="1425"/>
      <c r="L719" s="284">
        <f>I719+J719+K719</f>
        <v>0</v>
      </c>
      <c r="M719" s="12">
        <f t="shared" si="150"/>
      </c>
      <c r="N719" s="13"/>
    </row>
    <row r="720" spans="1:14" ht="15.75">
      <c r="A720" s="22">
        <v>665</v>
      </c>
      <c r="B720" s="369"/>
      <c r="C720" s="374">
        <v>5309</v>
      </c>
      <c r="D720" s="375" t="s">
        <v>680</v>
      </c>
      <c r="E720" s="290">
        <f>F720+G720+H720</f>
        <v>0</v>
      </c>
      <c r="F720" s="175"/>
      <c r="G720" s="176"/>
      <c r="H720" s="1431"/>
      <c r="I720" s="175"/>
      <c r="J720" s="176"/>
      <c r="K720" s="1431"/>
      <c r="L720" s="290">
        <f>I720+J720+K720</f>
        <v>0</v>
      </c>
      <c r="M720" s="12">
        <f t="shared" si="150"/>
      </c>
      <c r="N720" s="13"/>
    </row>
    <row r="721" spans="1:14" ht="15.75">
      <c r="A721" s="22">
        <v>675</v>
      </c>
      <c r="B721" s="368">
        <v>5400</v>
      </c>
      <c r="C721" s="1751" t="s">
        <v>741</v>
      </c>
      <c r="D721" s="1752"/>
      <c r="E721" s="313">
        <f>F721+G721+H721</f>
        <v>0</v>
      </c>
      <c r="F721" s="1432"/>
      <c r="G721" s="1433"/>
      <c r="H721" s="1434"/>
      <c r="I721" s="1432"/>
      <c r="J721" s="1433"/>
      <c r="K721" s="1434"/>
      <c r="L721" s="313">
        <f>I721+J721+K721</f>
        <v>0</v>
      </c>
      <c r="M721" s="12">
        <f t="shared" si="150"/>
      </c>
      <c r="N721" s="13"/>
    </row>
    <row r="722" spans="1:14" ht="15.75">
      <c r="A722" s="22">
        <v>685</v>
      </c>
      <c r="B722" s="275">
        <v>5500</v>
      </c>
      <c r="C722" s="1753" t="s">
        <v>742</v>
      </c>
      <c r="D722" s="1754"/>
      <c r="E722" s="313">
        <f aca="true" t="shared" si="162" ref="E722:L722">SUM(E723:E726)</f>
        <v>0</v>
      </c>
      <c r="F722" s="277">
        <f t="shared" si="162"/>
        <v>0</v>
      </c>
      <c r="G722" s="278">
        <f t="shared" si="162"/>
        <v>0</v>
      </c>
      <c r="H722" s="279">
        <f>SUM(H723:H726)</f>
        <v>0</v>
      </c>
      <c r="I722" s="277">
        <f t="shared" si="162"/>
        <v>0</v>
      </c>
      <c r="J722" s="278">
        <f t="shared" si="162"/>
        <v>0</v>
      </c>
      <c r="K722" s="279">
        <f t="shared" si="162"/>
        <v>0</v>
      </c>
      <c r="L722" s="313">
        <f t="shared" si="162"/>
        <v>0</v>
      </c>
      <c r="M722" s="12">
        <f t="shared" si="150"/>
      </c>
      <c r="N722" s="13"/>
    </row>
    <row r="723" spans="1:14" ht="15.75">
      <c r="A723" s="23">
        <v>690</v>
      </c>
      <c r="B723" s="365"/>
      <c r="C723" s="282">
        <v>5501</v>
      </c>
      <c r="D723" s="314" t="s">
        <v>743</v>
      </c>
      <c r="E723" s="284">
        <f>F723+G723+H723</f>
        <v>0</v>
      </c>
      <c r="F723" s="154"/>
      <c r="G723" s="155"/>
      <c r="H723" s="1425"/>
      <c r="I723" s="154"/>
      <c r="J723" s="155"/>
      <c r="K723" s="1425"/>
      <c r="L723" s="284">
        <f>I723+J723+K723</f>
        <v>0</v>
      </c>
      <c r="M723" s="12">
        <f t="shared" si="150"/>
      </c>
      <c r="N723" s="13"/>
    </row>
    <row r="724" spans="1:14" ht="15.75">
      <c r="A724" s="23">
        <v>695</v>
      </c>
      <c r="B724" s="365"/>
      <c r="C724" s="296">
        <v>5502</v>
      </c>
      <c r="D724" s="297" t="s">
        <v>744</v>
      </c>
      <c r="E724" s="298">
        <f>F724+G724+H724</f>
        <v>0</v>
      </c>
      <c r="F724" s="160"/>
      <c r="G724" s="161"/>
      <c r="H724" s="1430"/>
      <c r="I724" s="160"/>
      <c r="J724" s="161"/>
      <c r="K724" s="1430"/>
      <c r="L724" s="298">
        <f>I724+J724+K724</f>
        <v>0</v>
      </c>
      <c r="M724" s="12">
        <f t="shared" si="150"/>
      </c>
      <c r="N724" s="13"/>
    </row>
    <row r="725" spans="1:14" ht="15.75">
      <c r="A725" s="22">
        <v>700</v>
      </c>
      <c r="B725" s="365"/>
      <c r="C725" s="296">
        <v>5503</v>
      </c>
      <c r="D725" s="366" t="s">
        <v>745</v>
      </c>
      <c r="E725" s="298">
        <f>F725+G725+H725</f>
        <v>0</v>
      </c>
      <c r="F725" s="160"/>
      <c r="G725" s="161"/>
      <c r="H725" s="1430"/>
      <c r="I725" s="160"/>
      <c r="J725" s="161"/>
      <c r="K725" s="1430"/>
      <c r="L725" s="298">
        <f>I725+J725+K725</f>
        <v>0</v>
      </c>
      <c r="M725" s="12">
        <f t="shared" si="150"/>
      </c>
      <c r="N725" s="13"/>
    </row>
    <row r="726" spans="1:14" ht="15.75">
      <c r="A726" s="22">
        <v>710</v>
      </c>
      <c r="B726" s="365"/>
      <c r="C726" s="288">
        <v>5504</v>
      </c>
      <c r="D726" s="342" t="s">
        <v>746</v>
      </c>
      <c r="E726" s="290">
        <f>F726+G726+H726</f>
        <v>0</v>
      </c>
      <c r="F726" s="175"/>
      <c r="G726" s="176"/>
      <c r="H726" s="1431"/>
      <c r="I726" s="175"/>
      <c r="J726" s="176"/>
      <c r="K726" s="1431"/>
      <c r="L726" s="290">
        <f>I726+J726+K726</f>
        <v>0</v>
      </c>
      <c r="M726" s="12">
        <f t="shared" si="150"/>
      </c>
      <c r="N726" s="13"/>
    </row>
    <row r="727" spans="1:14" ht="15.75">
      <c r="A727" s="23">
        <v>715</v>
      </c>
      <c r="B727" s="368">
        <v>5700</v>
      </c>
      <c r="C727" s="1746" t="s">
        <v>987</v>
      </c>
      <c r="D727" s="1747"/>
      <c r="E727" s="313">
        <f aca="true" t="shared" si="163" ref="E727:L727">SUM(E728:E730)</f>
        <v>0</v>
      </c>
      <c r="F727" s="277">
        <f t="shared" si="163"/>
        <v>0</v>
      </c>
      <c r="G727" s="278">
        <f t="shared" si="163"/>
        <v>0</v>
      </c>
      <c r="H727" s="279">
        <f>SUM(H728:H730)</f>
        <v>0</v>
      </c>
      <c r="I727" s="277">
        <f t="shared" si="163"/>
        <v>0</v>
      </c>
      <c r="J727" s="278">
        <f t="shared" si="163"/>
        <v>0</v>
      </c>
      <c r="K727" s="279">
        <f t="shared" si="163"/>
        <v>0</v>
      </c>
      <c r="L727" s="313">
        <f t="shared" si="163"/>
        <v>0</v>
      </c>
      <c r="M727" s="12">
        <f t="shared" si="150"/>
      </c>
      <c r="N727" s="13"/>
    </row>
    <row r="728" spans="1:14" ht="15.75">
      <c r="A728" s="23">
        <v>720</v>
      </c>
      <c r="B728" s="369"/>
      <c r="C728" s="370">
        <v>5701</v>
      </c>
      <c r="D728" s="371" t="s">
        <v>747</v>
      </c>
      <c r="E728" s="284">
        <f>F728+G728+H728</f>
        <v>0</v>
      </c>
      <c r="F728" s="154"/>
      <c r="G728" s="155"/>
      <c r="H728" s="1425"/>
      <c r="I728" s="154"/>
      <c r="J728" s="155"/>
      <c r="K728" s="1425"/>
      <c r="L728" s="284">
        <f>I728+J728+K728</f>
        <v>0</v>
      </c>
      <c r="M728" s="12">
        <f t="shared" si="150"/>
      </c>
      <c r="N728" s="13"/>
    </row>
    <row r="729" spans="1:14" ht="36" customHeight="1">
      <c r="A729" s="23">
        <v>725</v>
      </c>
      <c r="B729" s="369"/>
      <c r="C729" s="376">
        <v>5702</v>
      </c>
      <c r="D729" s="377" t="s">
        <v>748</v>
      </c>
      <c r="E729" s="317">
        <f>F729+G729+H729</f>
        <v>0</v>
      </c>
      <c r="F729" s="166"/>
      <c r="G729" s="167"/>
      <c r="H729" s="1426"/>
      <c r="I729" s="166"/>
      <c r="J729" s="167"/>
      <c r="K729" s="1426"/>
      <c r="L729" s="317">
        <f>I729+J729+K729</f>
        <v>0</v>
      </c>
      <c r="M729" s="12">
        <f t="shared" si="150"/>
      </c>
      <c r="N729" s="13"/>
    </row>
    <row r="730" spans="1:14" ht="15.75">
      <c r="A730" s="23">
        <v>730</v>
      </c>
      <c r="B730" s="295"/>
      <c r="C730" s="378">
        <v>4071</v>
      </c>
      <c r="D730" s="379" t="s">
        <v>749</v>
      </c>
      <c r="E730" s="380">
        <f>F730+G730+H730</f>
        <v>0</v>
      </c>
      <c r="F730" s="1427"/>
      <c r="G730" s="1428"/>
      <c r="H730" s="1429"/>
      <c r="I730" s="1427"/>
      <c r="J730" s="1428"/>
      <c r="K730" s="1429"/>
      <c r="L730" s="380">
        <f>I730+J730+K730</f>
        <v>0</v>
      </c>
      <c r="M730" s="12">
        <f t="shared" si="150"/>
      </c>
      <c r="N730" s="13"/>
    </row>
    <row r="731" spans="1:14" ht="15.75">
      <c r="A731" s="23">
        <v>735</v>
      </c>
      <c r="B731" s="586"/>
      <c r="C731" s="1748" t="s">
        <v>750</v>
      </c>
      <c r="D731" s="1749"/>
      <c r="E731" s="1448"/>
      <c r="F731" s="1448"/>
      <c r="G731" s="1448"/>
      <c r="H731" s="1448"/>
      <c r="I731" s="1448"/>
      <c r="J731" s="1448"/>
      <c r="K731" s="1448"/>
      <c r="L731" s="1449"/>
      <c r="M731" s="12">
        <f t="shared" si="150"/>
      </c>
      <c r="N731" s="13"/>
    </row>
    <row r="732" spans="1:14" ht="15.75">
      <c r="A732" s="23">
        <v>740</v>
      </c>
      <c r="B732" s="384">
        <v>98</v>
      </c>
      <c r="C732" s="1748" t="s">
        <v>750</v>
      </c>
      <c r="D732" s="1749"/>
      <c r="E732" s="385">
        <f>F732+G732+H732</f>
        <v>0</v>
      </c>
      <c r="F732" s="1439"/>
      <c r="G732" s="1440"/>
      <c r="H732" s="1441"/>
      <c r="I732" s="1471">
        <v>0</v>
      </c>
      <c r="J732" s="1472">
        <v>0</v>
      </c>
      <c r="K732" s="1473">
        <v>0</v>
      </c>
      <c r="L732" s="385">
        <f>I732+J732+K732</f>
        <v>0</v>
      </c>
      <c r="M732" s="12">
        <f t="shared" si="150"/>
      </c>
      <c r="N732" s="13"/>
    </row>
    <row r="733" spans="1:14" ht="15.75">
      <c r="A733" s="23">
        <v>745</v>
      </c>
      <c r="B733" s="1443"/>
      <c r="C733" s="1444"/>
      <c r="D733" s="1445"/>
      <c r="E733" s="272"/>
      <c r="F733" s="272"/>
      <c r="G733" s="272"/>
      <c r="H733" s="272"/>
      <c r="I733" s="272"/>
      <c r="J733" s="272"/>
      <c r="K733" s="272"/>
      <c r="L733" s="273"/>
      <c r="M733" s="12">
        <f t="shared" si="150"/>
      </c>
      <c r="N733" s="13"/>
    </row>
    <row r="734" spans="1:14" ht="15.75">
      <c r="A734" s="22">
        <v>750</v>
      </c>
      <c r="B734" s="1446"/>
      <c r="C734" s="111"/>
      <c r="D734" s="1447"/>
      <c r="E734" s="221"/>
      <c r="F734" s="221"/>
      <c r="G734" s="221"/>
      <c r="H734" s="221"/>
      <c r="I734" s="221"/>
      <c r="J734" s="221"/>
      <c r="K734" s="221"/>
      <c r="L734" s="392"/>
      <c r="M734" s="12">
        <f t="shared" si="150"/>
      </c>
      <c r="N734" s="13"/>
    </row>
    <row r="735" spans="1:14" ht="15.75">
      <c r="A735" s="23">
        <v>755</v>
      </c>
      <c r="B735" s="1446"/>
      <c r="C735" s="111"/>
      <c r="D735" s="1447"/>
      <c r="E735" s="221"/>
      <c r="F735" s="221"/>
      <c r="G735" s="221"/>
      <c r="H735" s="221"/>
      <c r="I735" s="221"/>
      <c r="J735" s="221"/>
      <c r="K735" s="221"/>
      <c r="L735" s="392"/>
      <c r="M735" s="12">
        <f t="shared" si="150"/>
      </c>
      <c r="N735" s="13"/>
    </row>
    <row r="736" spans="1:14" ht="16.5" thickBot="1">
      <c r="A736" s="23">
        <v>760</v>
      </c>
      <c r="B736" s="1474"/>
      <c r="C736" s="396" t="s">
        <v>800</v>
      </c>
      <c r="D736" s="1442">
        <f>+B736</f>
        <v>0</v>
      </c>
      <c r="E736" s="398">
        <f aca="true" t="shared" si="164" ref="E736:L736">SUM(E622,E625,E631,E639,E640,E658,E662,E668,E671,E672,E673,E674,E675,E682,E689,E690,E691,E692,E699,E703,E704,E705,E706,E709,E710,E718,E721,E722,E727)+E732</f>
        <v>9281</v>
      </c>
      <c r="F736" s="399">
        <f t="shared" si="164"/>
        <v>0</v>
      </c>
      <c r="G736" s="400">
        <f t="shared" si="164"/>
        <v>9281</v>
      </c>
      <c r="H736" s="401">
        <f>SUM(H622,H625,H631,H639,H640,H658,H662,H668,H671,H672,H673,H674,H675,H682,H689,H690,H691,H692,H699,H703,H704,H705,H706,H709,H710,H718,H721,H722,H727)+H732</f>
        <v>0</v>
      </c>
      <c r="I736" s="399">
        <f t="shared" si="164"/>
        <v>0</v>
      </c>
      <c r="J736" s="400">
        <f t="shared" si="164"/>
        <v>9147</v>
      </c>
      <c r="K736" s="401">
        <f t="shared" si="164"/>
        <v>0</v>
      </c>
      <c r="L736" s="398">
        <f t="shared" si="164"/>
        <v>9147</v>
      </c>
      <c r="M736" s="12">
        <f>(IF($E736&lt;&gt;0,$M$2,IF($L736&lt;&gt;0,$M$2,"")))</f>
        <v>1</v>
      </c>
      <c r="N736" s="73" t="str">
        <f>LEFT(C619,1)</f>
        <v>3</v>
      </c>
    </row>
    <row r="737" spans="1:13" ht="16.5" thickTop="1">
      <c r="A737" s="22">
        <v>765</v>
      </c>
      <c r="B737" s="79" t="s">
        <v>127</v>
      </c>
      <c r="C737" s="1"/>
      <c r="L737" s="6"/>
      <c r="M737" s="7">
        <f>(IF($E736&lt;&gt;0,$M$2,IF($L736&lt;&gt;0,$M$2,"")))</f>
        <v>1</v>
      </c>
    </row>
    <row r="738" spans="1:13" ht="15.75">
      <c r="A738" s="22">
        <v>775</v>
      </c>
      <c r="B738" s="1372"/>
      <c r="C738" s="1372"/>
      <c r="D738" s="1373"/>
      <c r="E738" s="1372"/>
      <c r="F738" s="1372"/>
      <c r="G738" s="1372"/>
      <c r="H738" s="1372"/>
      <c r="I738" s="1372"/>
      <c r="J738" s="1372"/>
      <c r="K738" s="1372"/>
      <c r="L738" s="1374"/>
      <c r="M738" s="7">
        <f>(IF($E736&lt;&gt;0,$M$2,IF($L736&lt;&gt;0,$M$2,"")))</f>
        <v>1</v>
      </c>
    </row>
    <row r="739" spans="1:14" ht="18.75">
      <c r="A739" s="23">
        <v>780</v>
      </c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77"/>
      <c r="M739" s="74">
        <f>(IF(E734&lt;&gt;0,$G$2,IF(L734&lt;&gt;0,$G$2,"")))</f>
      </c>
      <c r="N739" s="65"/>
    </row>
    <row r="740" spans="1:14" ht="18.75">
      <c r="A740" s="23">
        <v>785</v>
      </c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77"/>
      <c r="M740" s="74">
        <f>(IF(E735&lt;&gt;0,$G$2,IF(L735&lt;&gt;0,$G$2,"")))</f>
      </c>
      <c r="N740" s="65"/>
    </row>
    <row r="741" spans="1:14" ht="18.75">
      <c r="A741" s="23">
        <v>790</v>
      </c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77"/>
      <c r="M741" s="74">
        <f>(IF(E736&lt;&gt;0,$G$2,IF(L736&lt;&gt;0,$G$2,"")))</f>
        <v>0</v>
      </c>
      <c r="N741" s="65"/>
    </row>
    <row r="742" spans="1:14" ht="18.75">
      <c r="A742" s="23">
        <v>795</v>
      </c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77"/>
      <c r="M742" s="74">
        <f>(IF(E736&lt;&gt;0,$G$2,IF(L736&lt;&gt;0,$G$2,"")))</f>
        <v>0</v>
      </c>
      <c r="N742" s="65"/>
    </row>
    <row r="743" ht="15.75">
      <c r="A743" s="22">
        <v>805</v>
      </c>
    </row>
    <row r="744" ht="15.75">
      <c r="A744" s="23">
        <v>810</v>
      </c>
    </row>
    <row r="745" ht="15.75">
      <c r="A745" s="23">
        <v>815</v>
      </c>
    </row>
    <row r="746" ht="15.75">
      <c r="A746" s="28">
        <v>525</v>
      </c>
    </row>
    <row r="747" ht="15.75">
      <c r="A747" s="22">
        <v>820</v>
      </c>
    </row>
    <row r="748" ht="15.75">
      <c r="A748" s="23">
        <v>821</v>
      </c>
    </row>
    <row r="749" ht="15.75">
      <c r="A749" s="23">
        <v>822</v>
      </c>
    </row>
    <row r="750" ht="15.75">
      <c r="A750" s="23">
        <v>823</v>
      </c>
    </row>
    <row r="751" ht="15.75">
      <c r="A751" s="23">
        <v>825</v>
      </c>
    </row>
    <row r="752" ht="15.75">
      <c r="A752" s="23"/>
    </row>
    <row r="753" ht="15.75">
      <c r="A753" s="23"/>
    </row>
    <row r="754" ht="15.75">
      <c r="A754" s="23"/>
    </row>
    <row r="755" ht="15.75">
      <c r="A755" s="23"/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5"/>
    </row>
    <row r="767" ht="15.75">
      <c r="A767" s="25">
        <v>905</v>
      </c>
    </row>
    <row r="768" ht="15.75">
      <c r="A768" s="25">
        <v>906</v>
      </c>
    </row>
    <row r="769" ht="15.75">
      <c r="A769" s="25">
        <v>907</v>
      </c>
    </row>
    <row r="770" ht="15.75">
      <c r="A770" s="25">
        <v>910</v>
      </c>
    </row>
    <row r="771" ht="15.75">
      <c r="A771" s="25">
        <v>911</v>
      </c>
    </row>
    <row r="772" ht="15.75">
      <c r="A772" s="25">
        <v>912</v>
      </c>
    </row>
    <row r="773" ht="15.75">
      <c r="A773" s="25">
        <v>920</v>
      </c>
    </row>
    <row r="775" ht="36" customHeight="1"/>
  </sheetData>
  <sheetProtection password="81B0" sheet="1" objects="1" scenarios="1"/>
  <mergeCells count="142">
    <mergeCell ref="C721:D721"/>
    <mergeCell ref="C722:D722"/>
    <mergeCell ref="C727:D727"/>
    <mergeCell ref="C731:D731"/>
    <mergeCell ref="C732:D732"/>
    <mergeCell ref="C704:D704"/>
    <mergeCell ref="C705:D705"/>
    <mergeCell ref="C706:D706"/>
    <mergeCell ref="C709:D709"/>
    <mergeCell ref="C710:D710"/>
    <mergeCell ref="C718:D718"/>
    <mergeCell ref="C689:D689"/>
    <mergeCell ref="C690:D690"/>
    <mergeCell ref="C691:D691"/>
    <mergeCell ref="C692:D692"/>
    <mergeCell ref="C699:D699"/>
    <mergeCell ref="C703:D703"/>
    <mergeCell ref="C668:D668"/>
    <mergeCell ref="C671:D671"/>
    <mergeCell ref="C672:D672"/>
    <mergeCell ref="C673:D673"/>
    <mergeCell ref="C674:D674"/>
    <mergeCell ref="C675:D675"/>
    <mergeCell ref="C625:D625"/>
    <mergeCell ref="C631:D631"/>
    <mergeCell ref="C639:D639"/>
    <mergeCell ref="C640:D640"/>
    <mergeCell ref="C658:D658"/>
    <mergeCell ref="C662:D662"/>
    <mergeCell ref="B606:D606"/>
    <mergeCell ref="B608:D608"/>
    <mergeCell ref="B611:D611"/>
    <mergeCell ref="E615:H615"/>
    <mergeCell ref="I615:L615"/>
    <mergeCell ref="C622:D622"/>
    <mergeCell ref="E436:H436"/>
    <mergeCell ref="E452:H452"/>
    <mergeCell ref="E19:H19"/>
    <mergeCell ref="I19:L19"/>
    <mergeCell ref="E182:H182"/>
    <mergeCell ref="I182:L182"/>
    <mergeCell ref="E351:H351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C585:D585"/>
    <mergeCell ref="C535:D535"/>
    <mergeCell ref="C538:D538"/>
    <mergeCell ref="C560:D560"/>
    <mergeCell ref="C580:D580"/>
    <mergeCell ref="C525:D525"/>
    <mergeCell ref="C506:D506"/>
    <mergeCell ref="C491:D491"/>
    <mergeCell ref="C497:D497"/>
    <mergeCell ref="C529:D529"/>
    <mergeCell ref="C530:D530"/>
    <mergeCell ref="C510:D510"/>
    <mergeCell ref="C515:D51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</mergeCells>
  <conditionalFormatting sqref="D441">
    <cfRule type="cellIs" priority="102" dxfId="136" operator="notEqual" stopIfTrue="1">
      <formula>0</formula>
    </cfRule>
  </conditionalFormatting>
  <conditionalFormatting sqref="D592">
    <cfRule type="cellIs" priority="101" dxfId="136" operator="notEqual" stopIfTrue="1">
      <formula>0</formula>
    </cfRule>
  </conditionalFormatting>
  <conditionalFormatting sqref="E15">
    <cfRule type="cellIs" priority="95" dxfId="142" operator="equal" stopIfTrue="1">
      <formula>98</formula>
    </cfRule>
    <cfRule type="cellIs" priority="97" dxfId="143" operator="equal" stopIfTrue="1">
      <formula>96</formula>
    </cfRule>
    <cfRule type="cellIs" priority="98" dxfId="144" operator="equal" stopIfTrue="1">
      <formula>42</formula>
    </cfRule>
    <cfRule type="cellIs" priority="99" dxfId="145" operator="equal" stopIfTrue="1">
      <formula>97</formula>
    </cfRule>
    <cfRule type="cellIs" priority="100" dxfId="146" operator="equal" stopIfTrue="1">
      <formula>33</formula>
    </cfRule>
  </conditionalFormatting>
  <conditionalFormatting sqref="F15">
    <cfRule type="cellIs" priority="91" dxfId="146" operator="equal" stopIfTrue="1">
      <formula>"ЧУЖДИ СРЕДСТВА"</formula>
    </cfRule>
    <cfRule type="cellIs" priority="92" dxfId="145" operator="equal" stopIfTrue="1">
      <formula>"СЕС - ДМП"</formula>
    </cfRule>
    <cfRule type="cellIs" priority="93" dxfId="144" operator="equal" stopIfTrue="1">
      <formula>"СЕС - РА"</formula>
    </cfRule>
    <cfRule type="cellIs" priority="94" dxfId="143" operator="equal" stopIfTrue="1">
      <formula>"СЕС - ДЕС"</formula>
    </cfRule>
    <cfRule type="cellIs" priority="96" dxfId="142" operator="equal" stopIfTrue="1">
      <formula>"СЕС - КСФ"</formula>
    </cfRule>
  </conditionalFormatting>
  <conditionalFormatting sqref="F178">
    <cfRule type="cellIs" priority="79" dxfId="152" operator="equal" stopIfTrue="1">
      <formula>0</formula>
    </cfRule>
  </conditionalFormatting>
  <conditionalFormatting sqref="E180">
    <cfRule type="cellIs" priority="74" dxfId="142" operator="equal" stopIfTrue="1">
      <formula>98</formula>
    </cfRule>
    <cfRule type="cellIs" priority="75" dxfId="143" operator="equal" stopIfTrue="1">
      <formula>96</formula>
    </cfRule>
    <cfRule type="cellIs" priority="76" dxfId="144" operator="equal" stopIfTrue="1">
      <formula>42</formula>
    </cfRule>
    <cfRule type="cellIs" priority="77" dxfId="145" operator="equal" stopIfTrue="1">
      <formula>97</formula>
    </cfRule>
    <cfRule type="cellIs" priority="78" dxfId="146" operator="equal" stopIfTrue="1">
      <formula>33</formula>
    </cfRule>
  </conditionalFormatting>
  <conditionalFormatting sqref="F180">
    <cfRule type="cellIs" priority="69" dxfId="146" operator="equal" stopIfTrue="1">
      <formula>"ЧУЖДИ СРЕДСТВА"</formula>
    </cfRule>
    <cfRule type="cellIs" priority="70" dxfId="145" operator="equal" stopIfTrue="1">
      <formula>"СЕС - ДМП"</formula>
    </cfRule>
    <cfRule type="cellIs" priority="71" dxfId="144" operator="equal" stopIfTrue="1">
      <formula>"СЕС - РА"</formula>
    </cfRule>
    <cfRule type="cellIs" priority="72" dxfId="143" operator="equal" stopIfTrue="1">
      <formula>"СЕС - ДЕС"</formula>
    </cfRule>
    <cfRule type="cellIs" priority="73" dxfId="142" operator="equal" stopIfTrue="1">
      <formula>"СЕС - КСФ"</formula>
    </cfRule>
  </conditionalFormatting>
  <conditionalFormatting sqref="F347">
    <cfRule type="cellIs" priority="68" dxfId="152" operator="equal" stopIfTrue="1">
      <formula>0</formula>
    </cfRule>
  </conditionalFormatting>
  <conditionalFormatting sqref="E349">
    <cfRule type="cellIs" priority="63" dxfId="142" operator="equal" stopIfTrue="1">
      <formula>98</formula>
    </cfRule>
    <cfRule type="cellIs" priority="64" dxfId="143" operator="equal" stopIfTrue="1">
      <formula>96</formula>
    </cfRule>
    <cfRule type="cellIs" priority="65" dxfId="144" operator="equal" stopIfTrue="1">
      <formula>42</formula>
    </cfRule>
    <cfRule type="cellIs" priority="66" dxfId="145" operator="equal" stopIfTrue="1">
      <formula>97</formula>
    </cfRule>
    <cfRule type="cellIs" priority="67" dxfId="146" operator="equal" stopIfTrue="1">
      <formula>33</formula>
    </cfRule>
  </conditionalFormatting>
  <conditionalFormatting sqref="F349">
    <cfRule type="cellIs" priority="58" dxfId="146" operator="equal" stopIfTrue="1">
      <formula>"ЧУЖДИ СРЕДСТВА"</formula>
    </cfRule>
    <cfRule type="cellIs" priority="59" dxfId="145" operator="equal" stopIfTrue="1">
      <formula>"СЕС - ДМП"</formula>
    </cfRule>
    <cfRule type="cellIs" priority="60" dxfId="144" operator="equal" stopIfTrue="1">
      <formula>"СЕС - РА"</formula>
    </cfRule>
    <cfRule type="cellIs" priority="61" dxfId="143" operator="equal" stopIfTrue="1">
      <formula>"СЕС - ДЕС"</formula>
    </cfRule>
    <cfRule type="cellIs" priority="62" dxfId="142" operator="equal" stopIfTrue="1">
      <formula>"СЕС - КСФ"</formula>
    </cfRule>
  </conditionalFormatting>
  <conditionalFormatting sqref="F432">
    <cfRule type="cellIs" priority="57" dxfId="152" operator="equal" stopIfTrue="1">
      <formula>0</formula>
    </cfRule>
  </conditionalFormatting>
  <conditionalFormatting sqref="E434">
    <cfRule type="cellIs" priority="52" dxfId="142" operator="equal" stopIfTrue="1">
      <formula>98</formula>
    </cfRule>
    <cfRule type="cellIs" priority="53" dxfId="143" operator="equal" stopIfTrue="1">
      <formula>96</formula>
    </cfRule>
    <cfRule type="cellIs" priority="54" dxfId="144" operator="equal" stopIfTrue="1">
      <formula>42</formula>
    </cfRule>
    <cfRule type="cellIs" priority="55" dxfId="145" operator="equal" stopIfTrue="1">
      <formula>97</formula>
    </cfRule>
    <cfRule type="cellIs" priority="56" dxfId="146" operator="equal" stopIfTrue="1">
      <formula>33</formula>
    </cfRule>
  </conditionalFormatting>
  <conditionalFormatting sqref="F434">
    <cfRule type="cellIs" priority="47" dxfId="146" operator="equal" stopIfTrue="1">
      <formula>"ЧУЖДИ СРЕДСТВА"</formula>
    </cfRule>
    <cfRule type="cellIs" priority="48" dxfId="145" operator="equal" stopIfTrue="1">
      <formula>"СЕС - ДМП"</formula>
    </cfRule>
    <cfRule type="cellIs" priority="49" dxfId="144" operator="equal" stopIfTrue="1">
      <formula>"СЕС - РА"</formula>
    </cfRule>
    <cfRule type="cellIs" priority="50" dxfId="143" operator="equal" stopIfTrue="1">
      <formula>"СЕС - ДЕС"</formula>
    </cfRule>
    <cfRule type="cellIs" priority="51" dxfId="142" operator="equal" stopIfTrue="1">
      <formula>"СЕС - КСФ"</formula>
    </cfRule>
  </conditionalFormatting>
  <conditionalFormatting sqref="E441">
    <cfRule type="cellIs" priority="46" dxfId="153" operator="notEqual" stopIfTrue="1">
      <formula>0</formula>
    </cfRule>
  </conditionalFormatting>
  <conditionalFormatting sqref="F441">
    <cfRule type="cellIs" priority="45" dxfId="153" operator="notEqual" stopIfTrue="1">
      <formula>0</formula>
    </cfRule>
  </conditionalFormatting>
  <conditionalFormatting sqref="G441">
    <cfRule type="cellIs" priority="44" dxfId="153" operator="notEqual" stopIfTrue="1">
      <formula>0</formula>
    </cfRule>
  </conditionalFormatting>
  <conditionalFormatting sqref="H441">
    <cfRule type="cellIs" priority="43" dxfId="153" operator="notEqual" stopIfTrue="1">
      <formula>0</formula>
    </cfRule>
  </conditionalFormatting>
  <conditionalFormatting sqref="I441">
    <cfRule type="cellIs" priority="42" dxfId="153" operator="notEqual" stopIfTrue="1">
      <formula>0</formula>
    </cfRule>
  </conditionalFormatting>
  <conditionalFormatting sqref="J441">
    <cfRule type="cellIs" priority="41" dxfId="153" operator="notEqual" stopIfTrue="1">
      <formula>0</formula>
    </cfRule>
  </conditionalFormatting>
  <conditionalFormatting sqref="K441">
    <cfRule type="cellIs" priority="40" dxfId="153" operator="notEqual" stopIfTrue="1">
      <formula>0</formula>
    </cfRule>
  </conditionalFormatting>
  <conditionalFormatting sqref="L441">
    <cfRule type="cellIs" priority="39" dxfId="153" operator="notEqual" stopIfTrue="1">
      <formula>0</formula>
    </cfRule>
  </conditionalFormatting>
  <conditionalFormatting sqref="E592">
    <cfRule type="cellIs" priority="38" dxfId="153" operator="notEqual" stopIfTrue="1">
      <formula>0</formula>
    </cfRule>
  </conditionalFormatting>
  <conditionalFormatting sqref="F592:G592">
    <cfRule type="cellIs" priority="37" dxfId="153" operator="notEqual" stopIfTrue="1">
      <formula>0</formula>
    </cfRule>
  </conditionalFormatting>
  <conditionalFormatting sqref="H592">
    <cfRule type="cellIs" priority="36" dxfId="153" operator="notEqual" stopIfTrue="1">
      <formula>0</formula>
    </cfRule>
  </conditionalFormatting>
  <conditionalFormatting sqref="I592">
    <cfRule type="cellIs" priority="35" dxfId="153" operator="notEqual" stopIfTrue="1">
      <formula>0</formula>
    </cfRule>
  </conditionalFormatting>
  <conditionalFormatting sqref="J592:K592">
    <cfRule type="cellIs" priority="34" dxfId="153" operator="notEqual" stopIfTrue="1">
      <formula>0</formula>
    </cfRule>
  </conditionalFormatting>
  <conditionalFormatting sqref="L592">
    <cfRule type="cellIs" priority="33" dxfId="153" operator="notEqual" stopIfTrue="1">
      <formula>0</formula>
    </cfRule>
  </conditionalFormatting>
  <conditionalFormatting sqref="F571">
    <cfRule type="cellIs" priority="32" dxfId="154" operator="equal" stopIfTrue="1">
      <formula>0</formula>
    </cfRule>
  </conditionalFormatting>
  <conditionalFormatting sqref="F448">
    <cfRule type="cellIs" priority="31" dxfId="152" operator="equal" stopIfTrue="1">
      <formula>0</formula>
    </cfRule>
  </conditionalFormatting>
  <conditionalFormatting sqref="E450">
    <cfRule type="cellIs" priority="26" dxfId="142" operator="equal" stopIfTrue="1">
      <formula>98</formula>
    </cfRule>
    <cfRule type="cellIs" priority="27" dxfId="143" operator="equal" stopIfTrue="1">
      <formula>96</formula>
    </cfRule>
    <cfRule type="cellIs" priority="28" dxfId="144" operator="equal" stopIfTrue="1">
      <formula>42</formula>
    </cfRule>
    <cfRule type="cellIs" priority="29" dxfId="145" operator="equal" stopIfTrue="1">
      <formula>97</formula>
    </cfRule>
    <cfRule type="cellIs" priority="30" dxfId="146" operator="equal" stopIfTrue="1">
      <formula>33</formula>
    </cfRule>
  </conditionalFormatting>
  <conditionalFormatting sqref="F450">
    <cfRule type="cellIs" priority="21" dxfId="146" operator="equal" stopIfTrue="1">
      <formula>"ЧУЖДИ СРЕДСТВА"</formula>
    </cfRule>
    <cfRule type="cellIs" priority="22" dxfId="145" operator="equal" stopIfTrue="1">
      <formula>"СЕС - ДМП"</formula>
    </cfRule>
    <cfRule type="cellIs" priority="23" dxfId="144" operator="equal" stopIfTrue="1">
      <formula>"СЕС - РА"</formula>
    </cfRule>
    <cfRule type="cellIs" priority="24" dxfId="143" operator="equal" stopIfTrue="1">
      <formula>"СЕС - ДЕС"</formula>
    </cfRule>
    <cfRule type="cellIs" priority="25" dxfId="142" operator="equal" stopIfTrue="1">
      <formula>"СЕС - КСФ"</formula>
    </cfRule>
  </conditionalFormatting>
  <conditionalFormatting sqref="I571">
    <cfRule type="cellIs" priority="20" dxfId="154" operator="equal" stopIfTrue="1">
      <formula>0</formula>
    </cfRule>
  </conditionalFormatting>
  <conditionalFormatting sqref="I9:J9">
    <cfRule type="cellIs" priority="16" dxfId="147" operator="between" stopIfTrue="1">
      <formula>1000000000000</formula>
      <formula>9999999999999990</formula>
    </cfRule>
    <cfRule type="cellIs" priority="17" dxfId="148" operator="between" stopIfTrue="1">
      <formula>10000000000</formula>
      <formula>999999999999</formula>
    </cfRule>
    <cfRule type="cellIs" priority="18" dxfId="149" operator="between" stopIfTrue="1">
      <formula>1000000</formula>
      <formula>99999999</formula>
    </cfRule>
    <cfRule type="cellIs" priority="19" dxfId="155" operator="between" stopIfTrue="1">
      <formula>100</formula>
      <formula>9900</formula>
    </cfRule>
  </conditionalFormatting>
  <conditionalFormatting sqref="F611">
    <cfRule type="cellIs" priority="15" dxfId="152" operator="equal" stopIfTrue="1">
      <formula>0</formula>
    </cfRule>
  </conditionalFormatting>
  <conditionalFormatting sqref="E613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13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0">
    <cfRule type="cellIs" priority="4" dxfId="0" operator="notEqual" stopIfTrue="1">
      <formula>"ИЗБЕРЕТЕ ДЕЙНОСТ"</formula>
    </cfRule>
  </conditionalFormatting>
  <conditionalFormatting sqref="D736">
    <cfRule type="cellIs" priority="3" dxfId="156" operator="equal" stopIfTrue="1">
      <formula>0</formula>
    </cfRule>
  </conditionalFormatting>
  <conditionalFormatting sqref="C620">
    <cfRule type="cellIs" priority="2" dxfId="0" operator="notEqual" stopIfTrue="1">
      <formula>0</formula>
    </cfRule>
  </conditionalFormatting>
  <conditionalFormatting sqref="C618">
    <cfRule type="cellIs" priority="1" dxfId="0" operator="notEqual" stopIfTrue="1">
      <formula>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 F626:K630 F669:K674 F659:K661 F641:K657 F623:K624 F680:K681 F632:K639 F723:K726 F719:K721 F711:K717 F707:K709 F700:K705 F693:K698 F732:K732 F728:K729 F683:K691 F676:K678 F663:K666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 E622:E736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 F667:K667 F679:K679 F730:K730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D618">
      <formula1>OP_LIST</formula1>
    </dataValidation>
    <dataValidation type="list" allowBlank="1" showInputMessage="1" showErrorMessage="1" promptTitle="ВЪВЕДЕТЕ ДЕЙНОСТ" sqref="D620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1761</v>
      </c>
    </row>
    <row r="3" spans="1:3" ht="35.25" customHeight="1">
      <c r="A3" s="1502">
        <v>33</v>
      </c>
      <c r="B3" s="1503" t="s">
        <v>1307</v>
      </c>
      <c r="C3" s="1505" t="s">
        <v>1762</v>
      </c>
    </row>
    <row r="4" spans="1:3" ht="35.25" customHeight="1">
      <c r="A4" s="1502">
        <v>42</v>
      </c>
      <c r="B4" s="1503" t="s">
        <v>1308</v>
      </c>
      <c r="C4" s="1506" t="s">
        <v>1763</v>
      </c>
    </row>
    <row r="5" spans="1:3" ht="19.5">
      <c r="A5" s="1502">
        <v>96</v>
      </c>
      <c r="B5" s="1503" t="s">
        <v>1309</v>
      </c>
      <c r="C5" s="1506" t="s">
        <v>1764</v>
      </c>
    </row>
    <row r="6" spans="1:3" ht="19.5">
      <c r="A6" s="1502">
        <v>97</v>
      </c>
      <c r="B6" s="1503" t="s">
        <v>1310</v>
      </c>
      <c r="C6" s="1506" t="s">
        <v>1765</v>
      </c>
    </row>
    <row r="7" spans="1:3" ht="19.5">
      <c r="A7" s="1502">
        <v>98</v>
      </c>
      <c r="B7" s="1503" t="s">
        <v>1311</v>
      </c>
      <c r="C7" s="1506" t="s">
        <v>1766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1767</v>
      </c>
      <c r="C118" s="1512">
        <v>4458</v>
      </c>
    </row>
    <row r="119" spans="1:3" ht="15.75">
      <c r="A119" s="1512">
        <v>4459</v>
      </c>
      <c r="B119" s="1525" t="s">
        <v>1768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1769</v>
      </c>
    </row>
    <row r="309" ht="18.75" thickBot="1">
      <c r="B309" s="1531" t="s">
        <v>1770</v>
      </c>
    </row>
    <row r="310" spans="1:2" ht="16.5">
      <c r="A310" s="1539" t="s">
        <v>1352</v>
      </c>
      <c r="B310" s="1540" t="s">
        <v>713</v>
      </c>
    </row>
    <row r="311" spans="1:2" ht="16.5">
      <c r="A311" s="1541" t="s">
        <v>1353</v>
      </c>
      <c r="B311" s="1542" t="s">
        <v>714</v>
      </c>
    </row>
    <row r="312" spans="1:2" ht="16.5">
      <c r="A312" s="1541" t="s">
        <v>1354</v>
      </c>
      <c r="B312" s="1543" t="s">
        <v>715</v>
      </c>
    </row>
    <row r="313" spans="1:2" ht="16.5">
      <c r="A313" s="1541" t="s">
        <v>1355</v>
      </c>
      <c r="B313" s="1543" t="s">
        <v>716</v>
      </c>
    </row>
    <row r="314" spans="1:2" ht="16.5">
      <c r="A314" s="1541" t="s">
        <v>1356</v>
      </c>
      <c r="B314" s="1543" t="s">
        <v>717</v>
      </c>
    </row>
    <row r="315" spans="1:2" ht="16.5">
      <c r="A315" s="1541" t="s">
        <v>1357</v>
      </c>
      <c r="B315" s="1543" t="s">
        <v>718</v>
      </c>
    </row>
    <row r="316" spans="1:2" ht="16.5">
      <c r="A316" s="1541" t="s">
        <v>1358</v>
      </c>
      <c r="B316" s="1543" t="s">
        <v>719</v>
      </c>
    </row>
    <row r="317" spans="1:2" ht="16.5">
      <c r="A317" s="1541" t="s">
        <v>1359</v>
      </c>
      <c r="B317" s="1543" t="s">
        <v>720</v>
      </c>
    </row>
    <row r="318" spans="1:2" ht="16.5">
      <c r="A318" s="1541" t="s">
        <v>1360</v>
      </c>
      <c r="B318" s="1543" t="s">
        <v>721</v>
      </c>
    </row>
    <row r="319" spans="1:2" ht="16.5">
      <c r="A319" s="1541" t="s">
        <v>1361</v>
      </c>
      <c r="B319" s="1543" t="s">
        <v>722</v>
      </c>
    </row>
    <row r="320" spans="1:2" ht="16.5">
      <c r="A320" s="1541" t="s">
        <v>1362</v>
      </c>
      <c r="B320" s="1543" t="s">
        <v>723</v>
      </c>
    </row>
    <row r="321" spans="1:2" ht="16.5">
      <c r="A321" s="1541" t="s">
        <v>1363</v>
      </c>
      <c r="B321" s="1544" t="s">
        <v>724</v>
      </c>
    </row>
    <row r="322" spans="1:2" ht="16.5">
      <c r="A322" s="1541" t="s">
        <v>1364</v>
      </c>
      <c r="B322" s="1544" t="s">
        <v>725</v>
      </c>
    </row>
    <row r="323" spans="1:2" ht="16.5">
      <c r="A323" s="1541" t="s">
        <v>1365</v>
      </c>
      <c r="B323" s="1543" t="s">
        <v>726</v>
      </c>
    </row>
    <row r="324" spans="1:2" ht="16.5">
      <c r="A324" s="1541" t="s">
        <v>1366</v>
      </c>
      <c r="B324" s="1543" t="s">
        <v>727</v>
      </c>
    </row>
    <row r="325" spans="1:2" ht="16.5">
      <c r="A325" s="1541" t="s">
        <v>1367</v>
      </c>
      <c r="B325" s="1543" t="s">
        <v>728</v>
      </c>
    </row>
    <row r="326" spans="1:2" ht="16.5">
      <c r="A326" s="1541" t="s">
        <v>1368</v>
      </c>
      <c r="B326" s="1543" t="s">
        <v>1337</v>
      </c>
    </row>
    <row r="327" spans="1:2" ht="16.5">
      <c r="A327" s="1541" t="s">
        <v>1369</v>
      </c>
      <c r="B327" s="1543" t="s">
        <v>1338</v>
      </c>
    </row>
    <row r="328" spans="1:2" ht="16.5">
      <c r="A328" s="1541" t="s">
        <v>1370</v>
      </c>
      <c r="B328" s="1543" t="s">
        <v>729</v>
      </c>
    </row>
    <row r="329" spans="1:2" ht="16.5">
      <c r="A329" s="1541" t="s">
        <v>1371</v>
      </c>
      <c r="B329" s="1543" t="s">
        <v>730</v>
      </c>
    </row>
    <row r="330" spans="1:2" ht="16.5">
      <c r="A330" s="1541" t="s">
        <v>1372</v>
      </c>
      <c r="B330" s="1543" t="s">
        <v>1339</v>
      </c>
    </row>
    <row r="331" spans="1:2" ht="16.5">
      <c r="A331" s="1541" t="s">
        <v>1373</v>
      </c>
      <c r="B331" s="1543" t="s">
        <v>731</v>
      </c>
    </row>
    <row r="332" spans="1:2" ht="16.5">
      <c r="A332" s="1541" t="s">
        <v>1374</v>
      </c>
      <c r="B332" s="1543" t="s">
        <v>732</v>
      </c>
    </row>
    <row r="333" spans="1:2" ht="32.25" customHeight="1">
      <c r="A333" s="1545" t="s">
        <v>1375</v>
      </c>
      <c r="B333" s="1546" t="s">
        <v>79</v>
      </c>
    </row>
    <row r="334" spans="1:2" ht="16.5">
      <c r="A334" s="1547" t="s">
        <v>1376</v>
      </c>
      <c r="B334" s="1548" t="s">
        <v>80</v>
      </c>
    </row>
    <row r="335" spans="1:2" ht="16.5">
      <c r="A335" s="1547" t="s">
        <v>1377</v>
      </c>
      <c r="B335" s="1548" t="s">
        <v>81</v>
      </c>
    </row>
    <row r="336" spans="1:2" ht="16.5">
      <c r="A336" s="1547" t="s">
        <v>1378</v>
      </c>
      <c r="B336" s="1548" t="s">
        <v>1340</v>
      </c>
    </row>
    <row r="337" spans="1:2" ht="16.5">
      <c r="A337" s="1541" t="s">
        <v>1379</v>
      </c>
      <c r="B337" s="1543" t="s">
        <v>82</v>
      </c>
    </row>
    <row r="338" spans="1:2" ht="16.5">
      <c r="A338" s="1541" t="s">
        <v>1380</v>
      </c>
      <c r="B338" s="1543" t="s">
        <v>83</v>
      </c>
    </row>
    <row r="339" spans="1:2" ht="16.5">
      <c r="A339" s="1541" t="s">
        <v>1381</v>
      </c>
      <c r="B339" s="1543" t="s">
        <v>1341</v>
      </c>
    </row>
    <row r="340" spans="1:2" ht="16.5">
      <c r="A340" s="1541" t="s">
        <v>1382</v>
      </c>
      <c r="B340" s="1543" t="s">
        <v>84</v>
      </c>
    </row>
    <row r="341" spans="1:2" ht="16.5">
      <c r="A341" s="1541" t="s">
        <v>1383</v>
      </c>
      <c r="B341" s="1543" t="s">
        <v>85</v>
      </c>
    </row>
    <row r="342" spans="1:2" ht="16.5">
      <c r="A342" s="1541" t="s">
        <v>1384</v>
      </c>
      <c r="B342" s="1543" t="s">
        <v>86</v>
      </c>
    </row>
    <row r="343" spans="1:2" ht="16.5">
      <c r="A343" s="1541" t="s">
        <v>1385</v>
      </c>
      <c r="B343" s="1548" t="s">
        <v>87</v>
      </c>
    </row>
    <row r="344" spans="1:2" ht="16.5">
      <c r="A344" s="1541" t="s">
        <v>1386</v>
      </c>
      <c r="B344" s="1548" t="s">
        <v>88</v>
      </c>
    </row>
    <row r="345" spans="1:2" ht="16.5">
      <c r="A345" s="1541" t="s">
        <v>1387</v>
      </c>
      <c r="B345" s="1548" t="s">
        <v>1342</v>
      </c>
    </row>
    <row r="346" spans="1:2" ht="16.5">
      <c r="A346" s="1541" t="s">
        <v>1388</v>
      </c>
      <c r="B346" s="1543" t="s">
        <v>89</v>
      </c>
    </row>
    <row r="347" spans="1:2" ht="16.5">
      <c r="A347" s="1541" t="s">
        <v>1389</v>
      </c>
      <c r="B347" s="1543" t="s">
        <v>90</v>
      </c>
    </row>
    <row r="348" spans="1:2" ht="16.5">
      <c r="A348" s="1541" t="s">
        <v>1390</v>
      </c>
      <c r="B348" s="1548" t="s">
        <v>91</v>
      </c>
    </row>
    <row r="349" spans="1:2" ht="16.5">
      <c r="A349" s="1541" t="s">
        <v>1391</v>
      </c>
      <c r="B349" s="1543" t="s">
        <v>92</v>
      </c>
    </row>
    <row r="350" spans="1:2" ht="16.5">
      <c r="A350" s="1541" t="s">
        <v>1392</v>
      </c>
      <c r="B350" s="1543" t="s">
        <v>93</v>
      </c>
    </row>
    <row r="351" spans="1:2" ht="16.5">
      <c r="A351" s="1541" t="s">
        <v>1393</v>
      </c>
      <c r="B351" s="1543" t="s">
        <v>94</v>
      </c>
    </row>
    <row r="352" spans="1:2" ht="16.5">
      <c r="A352" s="1541" t="s">
        <v>1394</v>
      </c>
      <c r="B352" s="1543" t="s">
        <v>95</v>
      </c>
    </row>
    <row r="353" spans="1:2" ht="16.5">
      <c r="A353" s="1541" t="s">
        <v>1395</v>
      </c>
      <c r="B353" s="1543" t="s">
        <v>1343</v>
      </c>
    </row>
    <row r="354" spans="1:2" ht="16.5">
      <c r="A354" s="1541" t="s">
        <v>1396</v>
      </c>
      <c r="B354" s="1543" t="s">
        <v>488</v>
      </c>
    </row>
    <row r="355" spans="1:2" ht="16.5">
      <c r="A355" s="1541" t="s">
        <v>1397</v>
      </c>
      <c r="B355" s="1543" t="s">
        <v>489</v>
      </c>
    </row>
    <row r="356" spans="1:2" ht="16.5">
      <c r="A356" s="1549" t="s">
        <v>1398</v>
      </c>
      <c r="B356" s="1550" t="s">
        <v>490</v>
      </c>
    </row>
    <row r="357" spans="1:2" ht="16.5">
      <c r="A357" s="1551" t="s">
        <v>1399</v>
      </c>
      <c r="B357" s="1552" t="s">
        <v>491</v>
      </c>
    </row>
    <row r="358" spans="1:2" ht="16.5">
      <c r="A358" s="1551" t="s">
        <v>1400</v>
      </c>
      <c r="B358" s="1552" t="s">
        <v>492</v>
      </c>
    </row>
    <row r="359" spans="1:2" ht="16.5">
      <c r="A359" s="1551" t="s">
        <v>1401</v>
      </c>
      <c r="B359" s="1552" t="s">
        <v>493</v>
      </c>
    </row>
    <row r="360" spans="1:2" ht="17.25" thickBot="1">
      <c r="A360" s="1553" t="s">
        <v>1402</v>
      </c>
      <c r="B360" s="1554" t="s">
        <v>494</v>
      </c>
    </row>
    <row r="361" spans="1:256" ht="18">
      <c r="A361" s="1603"/>
      <c r="B361" s="1555" t="s">
        <v>1771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1772</v>
      </c>
    </row>
    <row r="363" spans="1:2" ht="18">
      <c r="A363" s="1604"/>
      <c r="B363" s="1559" t="s">
        <v>1773</v>
      </c>
    </row>
    <row r="364" spans="1:2" ht="18">
      <c r="A364" s="1561" t="s">
        <v>1403</v>
      </c>
      <c r="B364" s="1560" t="s">
        <v>1774</v>
      </c>
    </row>
    <row r="365" spans="1:2" ht="18">
      <c r="A365" s="1561" t="s">
        <v>1404</v>
      </c>
      <c r="B365" s="1562" t="s">
        <v>1775</v>
      </c>
    </row>
    <row r="366" spans="1:2" ht="18">
      <c r="A366" s="1561" t="s">
        <v>1405</v>
      </c>
      <c r="B366" s="1563" t="s">
        <v>1776</v>
      </c>
    </row>
    <row r="367" spans="1:2" ht="18">
      <c r="A367" s="1561" t="s">
        <v>1406</v>
      </c>
      <c r="B367" s="1563" t="s">
        <v>1777</v>
      </c>
    </row>
    <row r="368" spans="1:2" ht="18">
      <c r="A368" s="1561" t="s">
        <v>1407</v>
      </c>
      <c r="B368" s="1563" t="s">
        <v>1778</v>
      </c>
    </row>
    <row r="369" spans="1:2" ht="18">
      <c r="A369" s="1561" t="s">
        <v>1408</v>
      </c>
      <c r="B369" s="1563" t="s">
        <v>1779</v>
      </c>
    </row>
    <row r="370" spans="1:2" ht="18">
      <c r="A370" s="1561" t="s">
        <v>1409</v>
      </c>
      <c r="B370" s="1563" t="s">
        <v>1780</v>
      </c>
    </row>
    <row r="371" spans="1:2" ht="18">
      <c r="A371" s="1561" t="s">
        <v>1410</v>
      </c>
      <c r="B371" s="1564" t="s">
        <v>1781</v>
      </c>
    </row>
    <row r="372" spans="1:2" ht="18">
      <c r="A372" s="1561" t="s">
        <v>1411</v>
      </c>
      <c r="B372" s="1564" t="s">
        <v>1782</v>
      </c>
    </row>
    <row r="373" spans="1:2" ht="18">
      <c r="A373" s="1561" t="s">
        <v>1412</v>
      </c>
      <c r="B373" s="1564" t="s">
        <v>1783</v>
      </c>
    </row>
    <row r="374" spans="1:2" ht="18">
      <c r="A374" s="1561" t="s">
        <v>1413</v>
      </c>
      <c r="B374" s="1564" t="s">
        <v>1784</v>
      </c>
    </row>
    <row r="375" spans="1:2" ht="18">
      <c r="A375" s="1561" t="s">
        <v>1414</v>
      </c>
      <c r="B375" s="1565" t="s">
        <v>1785</v>
      </c>
    </row>
    <row r="376" spans="1:2" ht="18">
      <c r="A376" s="1561" t="s">
        <v>1415</v>
      </c>
      <c r="B376" s="1565" t="s">
        <v>1786</v>
      </c>
    </row>
    <row r="377" spans="1:2" ht="18">
      <c r="A377" s="1561" t="s">
        <v>1416</v>
      </c>
      <c r="B377" s="1564" t="s">
        <v>1787</v>
      </c>
    </row>
    <row r="378" spans="1:5" ht="18">
      <c r="A378" s="1561" t="s">
        <v>1417</v>
      </c>
      <c r="B378" s="1564" t="s">
        <v>1788</v>
      </c>
      <c r="C378" s="1566" t="s">
        <v>191</v>
      </c>
      <c r="E378" s="1567"/>
    </row>
    <row r="379" spans="1:5" ht="18">
      <c r="A379" s="1561" t="s">
        <v>1418</v>
      </c>
      <c r="B379" s="1563" t="s">
        <v>1789</v>
      </c>
      <c r="C379" s="1566" t="s">
        <v>191</v>
      </c>
      <c r="E379" s="1567"/>
    </row>
    <row r="380" spans="1:5" ht="18">
      <c r="A380" s="1561" t="s">
        <v>1419</v>
      </c>
      <c r="B380" s="1564" t="s">
        <v>1790</v>
      </c>
      <c r="C380" s="1566" t="s">
        <v>191</v>
      </c>
      <c r="E380" s="1567"/>
    </row>
    <row r="381" spans="1:5" ht="18">
      <c r="A381" s="1561" t="s">
        <v>1420</v>
      </c>
      <c r="B381" s="1564" t="s">
        <v>1791</v>
      </c>
      <c r="C381" s="1566" t="s">
        <v>191</v>
      </c>
      <c r="E381" s="1567"/>
    </row>
    <row r="382" spans="1:5" ht="18">
      <c r="A382" s="1561" t="s">
        <v>1421</v>
      </c>
      <c r="B382" s="1564" t="s">
        <v>1792</v>
      </c>
      <c r="C382" s="1566" t="s">
        <v>191</v>
      </c>
      <c r="E382" s="1567"/>
    </row>
    <row r="383" spans="1:5" ht="18">
      <c r="A383" s="1561" t="s">
        <v>1422</v>
      </c>
      <c r="B383" s="1564" t="s">
        <v>1793</v>
      </c>
      <c r="C383" s="1566" t="s">
        <v>191</v>
      </c>
      <c r="E383" s="1567"/>
    </row>
    <row r="384" spans="1:5" ht="18">
      <c r="A384" s="1561" t="s">
        <v>1423</v>
      </c>
      <c r="B384" s="1564" t="s">
        <v>1794</v>
      </c>
      <c r="C384" s="1566" t="s">
        <v>191</v>
      </c>
      <c r="E384" s="1567"/>
    </row>
    <row r="385" spans="1:5" ht="18">
      <c r="A385" s="1561" t="s">
        <v>1424</v>
      </c>
      <c r="B385" s="1564" t="s">
        <v>1795</v>
      </c>
      <c r="C385" s="1566" t="s">
        <v>191</v>
      </c>
      <c r="E385" s="1567"/>
    </row>
    <row r="386" spans="1:5" ht="18">
      <c r="A386" s="1561" t="s">
        <v>1425</v>
      </c>
      <c r="B386" s="1564" t="s">
        <v>1796</v>
      </c>
      <c r="C386" s="1566" t="s">
        <v>191</v>
      </c>
      <c r="E386" s="1567"/>
    </row>
    <row r="387" spans="1:5" ht="18">
      <c r="A387" s="1561" t="s">
        <v>1426</v>
      </c>
      <c r="B387" s="1563" t="s">
        <v>1797</v>
      </c>
      <c r="C387" s="1566" t="s">
        <v>191</v>
      </c>
      <c r="E387" s="1567"/>
    </row>
    <row r="388" spans="1:5" ht="18">
      <c r="A388" s="1561" t="s">
        <v>1427</v>
      </c>
      <c r="B388" s="1564" t="s">
        <v>1798</v>
      </c>
      <c r="C388" s="1566" t="s">
        <v>191</v>
      </c>
      <c r="E388" s="1567"/>
    </row>
    <row r="389" spans="1:5" ht="18">
      <c r="A389" s="1561" t="s">
        <v>1428</v>
      </c>
      <c r="B389" s="1563" t="s">
        <v>1799</v>
      </c>
      <c r="C389" s="1566" t="s">
        <v>191</v>
      </c>
      <c r="E389" s="1567"/>
    </row>
    <row r="390" spans="1:5" ht="18">
      <c r="A390" s="1561" t="s">
        <v>1429</v>
      </c>
      <c r="B390" s="1563" t="s">
        <v>1800</v>
      </c>
      <c r="C390" s="1566" t="s">
        <v>191</v>
      </c>
      <c r="E390" s="1567"/>
    </row>
    <row r="391" spans="1:5" ht="18">
      <c r="A391" s="1561" t="s">
        <v>1430</v>
      </c>
      <c r="B391" s="1563" t="s">
        <v>1801</v>
      </c>
      <c r="C391" s="1566" t="s">
        <v>191</v>
      </c>
      <c r="E391" s="1567"/>
    </row>
    <row r="392" spans="1:5" ht="18">
      <c r="A392" s="1561" t="s">
        <v>1431</v>
      </c>
      <c r="B392" s="1563" t="s">
        <v>1802</v>
      </c>
      <c r="C392" s="1566" t="s">
        <v>191</v>
      </c>
      <c r="E392" s="1567"/>
    </row>
    <row r="393" spans="1:5" ht="18">
      <c r="A393" s="1561" t="s">
        <v>1432</v>
      </c>
      <c r="B393" s="1563" t="s">
        <v>1803</v>
      </c>
      <c r="C393" s="1566" t="s">
        <v>191</v>
      </c>
      <c r="E393" s="1567"/>
    </row>
    <row r="394" spans="1:5" ht="18">
      <c r="A394" s="1561" t="s">
        <v>1433</v>
      </c>
      <c r="B394" s="1563" t="s">
        <v>1804</v>
      </c>
      <c r="C394" s="1566" t="s">
        <v>191</v>
      </c>
      <c r="E394" s="1567"/>
    </row>
    <row r="395" spans="1:5" ht="18">
      <c r="A395" s="1561" t="s">
        <v>1434</v>
      </c>
      <c r="B395" s="1563" t="s">
        <v>1805</v>
      </c>
      <c r="C395" s="1566" t="s">
        <v>191</v>
      </c>
      <c r="E395" s="1567"/>
    </row>
    <row r="396" spans="1:5" ht="18">
      <c r="A396" s="1561" t="s">
        <v>1435</v>
      </c>
      <c r="B396" s="1563" t="s">
        <v>1806</v>
      </c>
      <c r="C396" s="1566" t="s">
        <v>191</v>
      </c>
      <c r="E396" s="1567"/>
    </row>
    <row r="397" spans="1:5" ht="18">
      <c r="A397" s="1561" t="s">
        <v>1436</v>
      </c>
      <c r="B397" s="1568" t="s">
        <v>1807</v>
      </c>
      <c r="C397" s="1566" t="s">
        <v>191</v>
      </c>
      <c r="E397" s="1567"/>
    </row>
    <row r="398" spans="1:5" ht="18">
      <c r="A398" s="1561" t="s">
        <v>1437</v>
      </c>
      <c r="B398" s="1569" t="s">
        <v>1344</v>
      </c>
      <c r="C398" s="1566" t="s">
        <v>191</v>
      </c>
      <c r="E398" s="1567"/>
    </row>
    <row r="399" spans="1:5" ht="18">
      <c r="A399" s="1605" t="s">
        <v>1438</v>
      </c>
      <c r="B399" s="1570" t="s">
        <v>1808</v>
      </c>
      <c r="C399" s="1566" t="s">
        <v>191</v>
      </c>
      <c r="E399" s="1567"/>
    </row>
    <row r="400" spans="1:5" ht="18">
      <c r="A400" s="1604" t="s">
        <v>191</v>
      </c>
      <c r="B400" s="1571" t="s">
        <v>1809</v>
      </c>
      <c r="C400" s="1566" t="s">
        <v>191</v>
      </c>
      <c r="E400" s="1567"/>
    </row>
    <row r="401" spans="1:5" ht="18">
      <c r="A401" s="1576" t="s">
        <v>1439</v>
      </c>
      <c r="B401" s="1572" t="s">
        <v>1810</v>
      </c>
      <c r="C401" s="1566" t="s">
        <v>191</v>
      </c>
      <c r="E401" s="1567"/>
    </row>
    <row r="402" spans="1:5" ht="18">
      <c r="A402" s="1561" t="s">
        <v>1440</v>
      </c>
      <c r="B402" s="1548" t="s">
        <v>1811</v>
      </c>
      <c r="C402" s="1566" t="s">
        <v>191</v>
      </c>
      <c r="E402" s="1567"/>
    </row>
    <row r="403" spans="1:5" ht="18">
      <c r="A403" s="1606" t="s">
        <v>1441</v>
      </c>
      <c r="B403" s="1573" t="s">
        <v>1812</v>
      </c>
      <c r="C403" s="1566" t="s">
        <v>191</v>
      </c>
      <c r="E403" s="1567"/>
    </row>
    <row r="404" spans="1:5" ht="18">
      <c r="A404" s="1557" t="s">
        <v>191</v>
      </c>
      <c r="B404" s="1574" t="s">
        <v>1813</v>
      </c>
      <c r="C404" s="1566" t="s">
        <v>191</v>
      </c>
      <c r="E404" s="1567"/>
    </row>
    <row r="405" spans="1:5" ht="16.5">
      <c r="A405" s="1541" t="s">
        <v>1392</v>
      </c>
      <c r="B405" s="1543" t="s">
        <v>93</v>
      </c>
      <c r="C405" s="1566" t="s">
        <v>191</v>
      </c>
      <c r="E405" s="1567"/>
    </row>
    <row r="406" spans="1:5" ht="16.5">
      <c r="A406" s="1541" t="s">
        <v>1393</v>
      </c>
      <c r="B406" s="1543" t="s">
        <v>94</v>
      </c>
      <c r="C406" s="1566" t="s">
        <v>191</v>
      </c>
      <c r="E406" s="1567"/>
    </row>
    <row r="407" spans="1:5" ht="16.5">
      <c r="A407" s="1607" t="s">
        <v>1394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1814</v>
      </c>
      <c r="C408" s="1566" t="s">
        <v>191</v>
      </c>
      <c r="E408" s="1567"/>
    </row>
    <row r="409" spans="1:5" ht="18">
      <c r="A409" s="1576" t="s">
        <v>1442</v>
      </c>
      <c r="B409" s="1572" t="s">
        <v>1345</v>
      </c>
      <c r="C409" s="1566" t="s">
        <v>191</v>
      </c>
      <c r="E409" s="1567"/>
    </row>
    <row r="410" spans="1:5" ht="18">
      <c r="A410" s="1576" t="s">
        <v>1443</v>
      </c>
      <c r="B410" s="1572" t="s">
        <v>1346</v>
      </c>
      <c r="C410" s="1566" t="s">
        <v>191</v>
      </c>
      <c r="E410" s="1567"/>
    </row>
    <row r="411" spans="1:5" ht="18">
      <c r="A411" s="1576" t="s">
        <v>1444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1445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1446</v>
      </c>
      <c r="B413" s="1577" t="s">
        <v>1347</v>
      </c>
      <c r="C413" s="1566" t="s">
        <v>191</v>
      </c>
      <c r="E413" s="1567"/>
    </row>
    <row r="414" spans="1:5" ht="16.5">
      <c r="A414" s="1609" t="s">
        <v>1447</v>
      </c>
      <c r="B414" s="1578" t="s">
        <v>781</v>
      </c>
      <c r="C414" s="1566" t="s">
        <v>191</v>
      </c>
      <c r="E414" s="1567"/>
    </row>
    <row r="415" spans="1:5" ht="16.5">
      <c r="A415" s="1541" t="s">
        <v>1448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1449</v>
      </c>
      <c r="B416" s="1579" t="s">
        <v>783</v>
      </c>
      <c r="C416" s="1566" t="s">
        <v>191</v>
      </c>
      <c r="E416" s="1567"/>
    </row>
    <row r="417" spans="1:5" ht="16.5">
      <c r="A417" s="1539" t="s">
        <v>1450</v>
      </c>
      <c r="B417" s="1580" t="s">
        <v>784</v>
      </c>
      <c r="C417" s="1566" t="s">
        <v>191</v>
      </c>
      <c r="E417" s="1567"/>
    </row>
    <row r="418" spans="1:5" ht="16.5">
      <c r="A418" s="1611" t="s">
        <v>1451</v>
      </c>
      <c r="B418" s="1543" t="s">
        <v>785</v>
      </c>
      <c r="C418" s="1566" t="s">
        <v>191</v>
      </c>
      <c r="E418" s="1567"/>
    </row>
    <row r="419" spans="1:5" ht="16.5">
      <c r="A419" s="1541" t="s">
        <v>1452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1453</v>
      </c>
      <c r="B420" s="1582" t="s">
        <v>323</v>
      </c>
      <c r="C420" s="1566" t="s">
        <v>191</v>
      </c>
      <c r="E420" s="1567"/>
    </row>
    <row r="421" spans="1:5" ht="18">
      <c r="A421" s="1561" t="s">
        <v>1454</v>
      </c>
      <c r="B421" s="1583" t="s">
        <v>1815</v>
      </c>
      <c r="C421" s="1566" t="s">
        <v>191</v>
      </c>
      <c r="E421" s="1567"/>
    </row>
    <row r="422" spans="1:5" ht="18">
      <c r="A422" s="1561" t="s">
        <v>1455</v>
      </c>
      <c r="B422" s="1584" t="s">
        <v>1816</v>
      </c>
      <c r="C422" s="1566" t="s">
        <v>191</v>
      </c>
      <c r="E422" s="1567"/>
    </row>
    <row r="423" spans="1:5" ht="18">
      <c r="A423" s="1561" t="s">
        <v>1456</v>
      </c>
      <c r="B423" s="1585" t="s">
        <v>1817</v>
      </c>
      <c r="C423" s="1566" t="s">
        <v>191</v>
      </c>
      <c r="E423" s="1567"/>
    </row>
    <row r="424" spans="1:5" ht="18">
      <c r="A424" s="1561" t="s">
        <v>1457</v>
      </c>
      <c r="B424" s="1584" t="s">
        <v>1818</v>
      </c>
      <c r="C424" s="1566" t="s">
        <v>191</v>
      </c>
      <c r="E424" s="1567"/>
    </row>
    <row r="425" spans="1:5" ht="18">
      <c r="A425" s="1561" t="s">
        <v>1458</v>
      </c>
      <c r="B425" s="1584" t="s">
        <v>1819</v>
      </c>
      <c r="C425" s="1566" t="s">
        <v>191</v>
      </c>
      <c r="E425" s="1567"/>
    </row>
    <row r="426" spans="1:5" ht="18">
      <c r="A426" s="1561" t="s">
        <v>1459</v>
      </c>
      <c r="B426" s="1586" t="s">
        <v>1820</v>
      </c>
      <c r="C426" s="1566" t="s">
        <v>191</v>
      </c>
      <c r="E426" s="1567"/>
    </row>
    <row r="427" spans="1:5" ht="18">
      <c r="A427" s="1561" t="s">
        <v>1460</v>
      </c>
      <c r="B427" s="1586" t="s">
        <v>1821</v>
      </c>
      <c r="C427" s="1566" t="s">
        <v>191</v>
      </c>
      <c r="E427" s="1567"/>
    </row>
    <row r="428" spans="1:5" ht="18">
      <c r="A428" s="1561" t="s">
        <v>1461</v>
      </c>
      <c r="B428" s="1586" t="s">
        <v>1822</v>
      </c>
      <c r="C428" s="1566" t="s">
        <v>191</v>
      </c>
      <c r="E428" s="1567"/>
    </row>
    <row r="429" spans="1:5" ht="18">
      <c r="A429" s="1561" t="s">
        <v>1462</v>
      </c>
      <c r="B429" s="1586" t="s">
        <v>1823</v>
      </c>
      <c r="C429" s="1566" t="s">
        <v>191</v>
      </c>
      <c r="E429" s="1567"/>
    </row>
    <row r="430" spans="1:5" ht="18">
      <c r="A430" s="1561" t="s">
        <v>1463</v>
      </c>
      <c r="B430" s="1586" t="s">
        <v>1824</v>
      </c>
      <c r="C430" s="1566" t="s">
        <v>191</v>
      </c>
      <c r="E430" s="1567"/>
    </row>
    <row r="431" spans="1:5" ht="18">
      <c r="A431" s="1561" t="s">
        <v>1464</v>
      </c>
      <c r="B431" s="1584" t="s">
        <v>1825</v>
      </c>
      <c r="C431" s="1566" t="s">
        <v>191</v>
      </c>
      <c r="E431" s="1567"/>
    </row>
    <row r="432" spans="1:5" ht="18">
      <c r="A432" s="1561" t="s">
        <v>1465</v>
      </c>
      <c r="B432" s="1584" t="s">
        <v>1826</v>
      </c>
      <c r="C432" s="1566" t="s">
        <v>191</v>
      </c>
      <c r="E432" s="1567"/>
    </row>
    <row r="433" spans="1:5" ht="18">
      <c r="A433" s="1561" t="s">
        <v>1466</v>
      </c>
      <c r="B433" s="1584" t="s">
        <v>1827</v>
      </c>
      <c r="C433" s="1566" t="s">
        <v>191</v>
      </c>
      <c r="E433" s="1567"/>
    </row>
    <row r="434" spans="1:5" ht="18.75" thickBot="1">
      <c r="A434" s="1561" t="s">
        <v>1467</v>
      </c>
      <c r="B434" s="1587" t="s">
        <v>1828</v>
      </c>
      <c r="C434" s="1566" t="s">
        <v>191</v>
      </c>
      <c r="E434" s="1567"/>
    </row>
    <row r="435" spans="1:5" ht="18">
      <c r="A435" s="1561" t="s">
        <v>1468</v>
      </c>
      <c r="B435" s="1583" t="s">
        <v>1829</v>
      </c>
      <c r="C435" s="1566" t="s">
        <v>191</v>
      </c>
      <c r="E435" s="1567"/>
    </row>
    <row r="436" spans="1:5" ht="18">
      <c r="A436" s="1561" t="s">
        <v>1469</v>
      </c>
      <c r="B436" s="1585" t="s">
        <v>1830</v>
      </c>
      <c r="C436" s="1566" t="s">
        <v>191</v>
      </c>
      <c r="E436" s="1567"/>
    </row>
    <row r="437" spans="1:5" ht="18">
      <c r="A437" s="1561" t="s">
        <v>1470</v>
      </c>
      <c r="B437" s="1584" t="s">
        <v>1831</v>
      </c>
      <c r="C437" s="1566" t="s">
        <v>191</v>
      </c>
      <c r="E437" s="1567"/>
    </row>
    <row r="438" spans="1:5" ht="18">
      <c r="A438" s="1561" t="s">
        <v>1471</v>
      </c>
      <c r="B438" s="1584" t="s">
        <v>1832</v>
      </c>
      <c r="C438" s="1566" t="s">
        <v>191</v>
      </c>
      <c r="E438" s="1567"/>
    </row>
    <row r="439" spans="1:5" ht="18">
      <c r="A439" s="1561" t="s">
        <v>1472</v>
      </c>
      <c r="B439" s="1584" t="s">
        <v>1833</v>
      </c>
      <c r="C439" s="1566" t="s">
        <v>191</v>
      </c>
      <c r="E439" s="1567"/>
    </row>
    <row r="440" spans="1:5" ht="18">
      <c r="A440" s="1561" t="s">
        <v>1473</v>
      </c>
      <c r="B440" s="1584" t="s">
        <v>1834</v>
      </c>
      <c r="C440" s="1566" t="s">
        <v>191</v>
      </c>
      <c r="E440" s="1567"/>
    </row>
    <row r="441" spans="1:5" ht="18">
      <c r="A441" s="1561" t="s">
        <v>1474</v>
      </c>
      <c r="B441" s="1584" t="s">
        <v>1835</v>
      </c>
      <c r="C441" s="1566" t="s">
        <v>191</v>
      </c>
      <c r="E441" s="1567"/>
    </row>
    <row r="442" spans="1:5" ht="18">
      <c r="A442" s="1561" t="s">
        <v>1475</v>
      </c>
      <c r="B442" s="1584" t="s">
        <v>1836</v>
      </c>
      <c r="C442" s="1566" t="s">
        <v>191</v>
      </c>
      <c r="E442" s="1567"/>
    </row>
    <row r="443" spans="1:5" ht="18">
      <c r="A443" s="1561" t="s">
        <v>1476</v>
      </c>
      <c r="B443" s="1584" t="s">
        <v>1837</v>
      </c>
      <c r="C443" s="1566" t="s">
        <v>191</v>
      </c>
      <c r="E443" s="1567"/>
    </row>
    <row r="444" spans="1:5" ht="18">
      <c r="A444" s="1561" t="s">
        <v>1477</v>
      </c>
      <c r="B444" s="1584" t="s">
        <v>1838</v>
      </c>
      <c r="C444" s="1566" t="s">
        <v>191</v>
      </c>
      <c r="E444" s="1567"/>
    </row>
    <row r="445" spans="1:5" ht="18">
      <c r="A445" s="1561" t="s">
        <v>1478</v>
      </c>
      <c r="B445" s="1584" t="s">
        <v>1839</v>
      </c>
      <c r="C445" s="1566" t="s">
        <v>191</v>
      </c>
      <c r="E445" s="1567"/>
    </row>
    <row r="446" spans="1:5" ht="18">
      <c r="A446" s="1561" t="s">
        <v>1479</v>
      </c>
      <c r="B446" s="1584" t="s">
        <v>1840</v>
      </c>
      <c r="C446" s="1566" t="s">
        <v>191</v>
      </c>
      <c r="E446" s="1567"/>
    </row>
    <row r="447" spans="1:5" ht="18.75" thickBot="1">
      <c r="A447" s="1561" t="s">
        <v>1480</v>
      </c>
      <c r="B447" s="1587" t="s">
        <v>1841</v>
      </c>
      <c r="C447" s="1566" t="s">
        <v>191</v>
      </c>
      <c r="E447" s="1567"/>
    </row>
    <row r="448" spans="1:5" ht="18">
      <c r="A448" s="1561" t="s">
        <v>1481</v>
      </c>
      <c r="B448" s="1583" t="s">
        <v>1842</v>
      </c>
      <c r="C448" s="1566" t="s">
        <v>191</v>
      </c>
      <c r="E448" s="1567"/>
    </row>
    <row r="449" spans="1:5" ht="18">
      <c r="A449" s="1561" t="s">
        <v>1482</v>
      </c>
      <c r="B449" s="1584" t="s">
        <v>1843</v>
      </c>
      <c r="C449" s="1566" t="s">
        <v>191</v>
      </c>
      <c r="E449" s="1567"/>
    </row>
    <row r="450" spans="1:5" ht="18">
      <c r="A450" s="1561" t="s">
        <v>1483</v>
      </c>
      <c r="B450" s="1584" t="s">
        <v>1844</v>
      </c>
      <c r="C450" s="1566" t="s">
        <v>191</v>
      </c>
      <c r="E450" s="1567"/>
    </row>
    <row r="451" spans="1:5" ht="18">
      <c r="A451" s="1561" t="s">
        <v>1484</v>
      </c>
      <c r="B451" s="1584" t="s">
        <v>1845</v>
      </c>
      <c r="C451" s="1566" t="s">
        <v>191</v>
      </c>
      <c r="E451" s="1567"/>
    </row>
    <row r="452" spans="1:5" ht="18">
      <c r="A452" s="1561" t="s">
        <v>1485</v>
      </c>
      <c r="B452" s="1585" t="s">
        <v>1846</v>
      </c>
      <c r="C452" s="1566" t="s">
        <v>191</v>
      </c>
      <c r="E452" s="1567"/>
    </row>
    <row r="453" spans="1:5" ht="18">
      <c r="A453" s="1561" t="s">
        <v>1486</v>
      </c>
      <c r="B453" s="1584" t="s">
        <v>1847</v>
      </c>
      <c r="C453" s="1566" t="s">
        <v>191</v>
      </c>
      <c r="E453" s="1567"/>
    </row>
    <row r="454" spans="1:5" ht="18">
      <c r="A454" s="1561" t="s">
        <v>1487</v>
      </c>
      <c r="B454" s="1584" t="s">
        <v>1848</v>
      </c>
      <c r="C454" s="1566" t="s">
        <v>191</v>
      </c>
      <c r="E454" s="1567"/>
    </row>
    <row r="455" spans="1:5" ht="18">
      <c r="A455" s="1561" t="s">
        <v>1488</v>
      </c>
      <c r="B455" s="1584" t="s">
        <v>1849</v>
      </c>
      <c r="C455" s="1566" t="s">
        <v>191</v>
      </c>
      <c r="E455" s="1567"/>
    </row>
    <row r="456" spans="1:5" ht="18">
      <c r="A456" s="1561" t="s">
        <v>1489</v>
      </c>
      <c r="B456" s="1584" t="s">
        <v>1850</v>
      </c>
      <c r="C456" s="1566" t="s">
        <v>191</v>
      </c>
      <c r="E456" s="1567"/>
    </row>
    <row r="457" spans="1:5" ht="18">
      <c r="A457" s="1561" t="s">
        <v>1490</v>
      </c>
      <c r="B457" s="1584" t="s">
        <v>1851</v>
      </c>
      <c r="C457" s="1566" t="s">
        <v>191</v>
      </c>
      <c r="E457" s="1567"/>
    </row>
    <row r="458" spans="1:5" ht="18">
      <c r="A458" s="1561" t="s">
        <v>1491</v>
      </c>
      <c r="B458" s="1584" t="s">
        <v>1852</v>
      </c>
      <c r="C458" s="1566" t="s">
        <v>191</v>
      </c>
      <c r="E458" s="1567"/>
    </row>
    <row r="459" spans="1:5" ht="18.75" thickBot="1">
      <c r="A459" s="1561" t="s">
        <v>1492</v>
      </c>
      <c r="B459" s="1587" t="s">
        <v>1853</v>
      </c>
      <c r="C459" s="1566" t="s">
        <v>191</v>
      </c>
      <c r="E459" s="1567"/>
    </row>
    <row r="460" spans="1:5" ht="18">
      <c r="A460" s="1561" t="s">
        <v>1493</v>
      </c>
      <c r="B460" s="1588" t="s">
        <v>1854</v>
      </c>
      <c r="C460" s="1566" t="s">
        <v>191</v>
      </c>
      <c r="E460" s="1567"/>
    </row>
    <row r="461" spans="1:5" ht="18">
      <c r="A461" s="1561" t="s">
        <v>1494</v>
      </c>
      <c r="B461" s="1584" t="s">
        <v>1855</v>
      </c>
      <c r="C461" s="1566" t="s">
        <v>191</v>
      </c>
      <c r="E461" s="1567"/>
    </row>
    <row r="462" spans="1:5" ht="18">
      <c r="A462" s="1561" t="s">
        <v>1495</v>
      </c>
      <c r="B462" s="1584" t="s">
        <v>1856</v>
      </c>
      <c r="C462" s="1566" t="s">
        <v>191</v>
      </c>
      <c r="E462" s="1567"/>
    </row>
    <row r="463" spans="1:5" ht="18">
      <c r="A463" s="1561" t="s">
        <v>1496</v>
      </c>
      <c r="B463" s="1584" t="s">
        <v>1857</v>
      </c>
      <c r="C463" s="1566" t="s">
        <v>191</v>
      </c>
      <c r="E463" s="1567"/>
    </row>
    <row r="464" spans="1:5" ht="18">
      <c r="A464" s="1561" t="s">
        <v>1497</v>
      </c>
      <c r="B464" s="1584" t="s">
        <v>1858</v>
      </c>
      <c r="C464" s="1566" t="s">
        <v>191</v>
      </c>
      <c r="E464" s="1567"/>
    </row>
    <row r="465" spans="1:5" ht="18">
      <c r="A465" s="1561" t="s">
        <v>1498</v>
      </c>
      <c r="B465" s="1584" t="s">
        <v>1859</v>
      </c>
      <c r="C465" s="1566" t="s">
        <v>191</v>
      </c>
      <c r="E465" s="1567"/>
    </row>
    <row r="466" spans="1:5" ht="18">
      <c r="A466" s="1561" t="s">
        <v>1499</v>
      </c>
      <c r="B466" s="1584" t="s">
        <v>1860</v>
      </c>
      <c r="C466" s="1566" t="s">
        <v>191</v>
      </c>
      <c r="E466" s="1567"/>
    </row>
    <row r="467" spans="1:5" ht="18">
      <c r="A467" s="1561" t="s">
        <v>1500</v>
      </c>
      <c r="B467" s="1584" t="s">
        <v>1861</v>
      </c>
      <c r="C467" s="1566" t="s">
        <v>191</v>
      </c>
      <c r="E467" s="1567"/>
    </row>
    <row r="468" spans="1:5" ht="18">
      <c r="A468" s="1561" t="s">
        <v>1501</v>
      </c>
      <c r="B468" s="1584" t="s">
        <v>1862</v>
      </c>
      <c r="C468" s="1566" t="s">
        <v>191</v>
      </c>
      <c r="E468" s="1567"/>
    </row>
    <row r="469" spans="1:5" ht="18.75" thickBot="1">
      <c r="A469" s="1561" t="s">
        <v>1502</v>
      </c>
      <c r="B469" s="1587" t="s">
        <v>1863</v>
      </c>
      <c r="C469" s="1566" t="s">
        <v>191</v>
      </c>
      <c r="E469" s="1567"/>
    </row>
    <row r="470" spans="1:5" ht="18">
      <c r="A470" s="1561" t="s">
        <v>1503</v>
      </c>
      <c r="B470" s="1583" t="s">
        <v>1864</v>
      </c>
      <c r="C470" s="1566" t="s">
        <v>191</v>
      </c>
      <c r="E470" s="1567"/>
    </row>
    <row r="471" spans="1:5" ht="18">
      <c r="A471" s="1561" t="s">
        <v>1504</v>
      </c>
      <c r="B471" s="1584" t="s">
        <v>1865</v>
      </c>
      <c r="C471" s="1566" t="s">
        <v>191</v>
      </c>
      <c r="E471" s="1567"/>
    </row>
    <row r="472" spans="1:5" ht="18">
      <c r="A472" s="1561" t="s">
        <v>1505</v>
      </c>
      <c r="B472" s="1584" t="s">
        <v>1866</v>
      </c>
      <c r="C472" s="1566" t="s">
        <v>191</v>
      </c>
      <c r="E472" s="1567"/>
    </row>
    <row r="473" spans="1:5" ht="18">
      <c r="A473" s="1561" t="s">
        <v>1506</v>
      </c>
      <c r="B473" s="1585" t="s">
        <v>1867</v>
      </c>
      <c r="C473" s="1566" t="s">
        <v>191</v>
      </c>
      <c r="E473" s="1567"/>
    </row>
    <row r="474" spans="1:5" ht="18">
      <c r="A474" s="1561" t="s">
        <v>1507</v>
      </c>
      <c r="B474" s="1584" t="s">
        <v>1868</v>
      </c>
      <c r="C474" s="1566" t="s">
        <v>191</v>
      </c>
      <c r="E474" s="1567"/>
    </row>
    <row r="475" spans="1:5" ht="18">
      <c r="A475" s="1561" t="s">
        <v>1508</v>
      </c>
      <c r="B475" s="1584" t="s">
        <v>1869</v>
      </c>
      <c r="C475" s="1566" t="s">
        <v>191</v>
      </c>
      <c r="E475" s="1567"/>
    </row>
    <row r="476" spans="1:5" ht="18">
      <c r="A476" s="1561" t="s">
        <v>1509</v>
      </c>
      <c r="B476" s="1584" t="s">
        <v>1870</v>
      </c>
      <c r="C476" s="1566" t="s">
        <v>191</v>
      </c>
      <c r="E476" s="1567"/>
    </row>
    <row r="477" spans="1:5" ht="18">
      <c r="A477" s="1561" t="s">
        <v>1510</v>
      </c>
      <c r="B477" s="1584" t="s">
        <v>1871</v>
      </c>
      <c r="C477" s="1566" t="s">
        <v>191</v>
      </c>
      <c r="E477" s="1567"/>
    </row>
    <row r="478" spans="1:5" ht="18">
      <c r="A478" s="1561" t="s">
        <v>1511</v>
      </c>
      <c r="B478" s="1584" t="s">
        <v>1872</v>
      </c>
      <c r="C478" s="1566" t="s">
        <v>191</v>
      </c>
      <c r="E478" s="1567"/>
    </row>
    <row r="479" spans="1:5" ht="18">
      <c r="A479" s="1561" t="s">
        <v>1512</v>
      </c>
      <c r="B479" s="1584" t="s">
        <v>1873</v>
      </c>
      <c r="C479" s="1566" t="s">
        <v>191</v>
      </c>
      <c r="E479" s="1567"/>
    </row>
    <row r="480" spans="1:5" ht="18.75" thickBot="1">
      <c r="A480" s="1561" t="s">
        <v>1513</v>
      </c>
      <c r="B480" s="1587" t="s">
        <v>1874</v>
      </c>
      <c r="C480" s="1566" t="s">
        <v>191</v>
      </c>
      <c r="E480" s="1567"/>
    </row>
    <row r="481" spans="1:5" ht="18">
      <c r="A481" s="1561" t="s">
        <v>1514</v>
      </c>
      <c r="B481" s="1583" t="s">
        <v>1875</v>
      </c>
      <c r="C481" s="1566" t="s">
        <v>191</v>
      </c>
      <c r="E481" s="1567"/>
    </row>
    <row r="482" spans="1:5" ht="18">
      <c r="A482" s="1561" t="s">
        <v>1515</v>
      </c>
      <c r="B482" s="1584" t="s">
        <v>1876</v>
      </c>
      <c r="C482" s="1566" t="s">
        <v>191</v>
      </c>
      <c r="E482" s="1567"/>
    </row>
    <row r="483" spans="1:5" ht="18">
      <c r="A483" s="1561" t="s">
        <v>1516</v>
      </c>
      <c r="B483" s="1585" t="s">
        <v>1877</v>
      </c>
      <c r="C483" s="1566" t="s">
        <v>191</v>
      </c>
      <c r="E483" s="1567"/>
    </row>
    <row r="484" spans="1:5" ht="18">
      <c r="A484" s="1561" t="s">
        <v>1517</v>
      </c>
      <c r="B484" s="1584" t="s">
        <v>1878</v>
      </c>
      <c r="C484" s="1566" t="s">
        <v>191</v>
      </c>
      <c r="E484" s="1567"/>
    </row>
    <row r="485" spans="1:5" ht="18">
      <c r="A485" s="1561" t="s">
        <v>1518</v>
      </c>
      <c r="B485" s="1584" t="s">
        <v>1879</v>
      </c>
      <c r="C485" s="1566" t="s">
        <v>191</v>
      </c>
      <c r="E485" s="1567"/>
    </row>
    <row r="486" spans="1:5" ht="18">
      <c r="A486" s="1561" t="s">
        <v>1519</v>
      </c>
      <c r="B486" s="1584" t="s">
        <v>1880</v>
      </c>
      <c r="C486" s="1566" t="s">
        <v>191</v>
      </c>
      <c r="E486" s="1567"/>
    </row>
    <row r="487" spans="1:5" ht="18">
      <c r="A487" s="1561" t="s">
        <v>1520</v>
      </c>
      <c r="B487" s="1584" t="s">
        <v>1881</v>
      </c>
      <c r="C487" s="1566" t="s">
        <v>191</v>
      </c>
      <c r="E487" s="1567"/>
    </row>
    <row r="488" spans="1:5" ht="18">
      <c r="A488" s="1561" t="s">
        <v>1521</v>
      </c>
      <c r="B488" s="1584" t="s">
        <v>1882</v>
      </c>
      <c r="C488" s="1566" t="s">
        <v>191</v>
      </c>
      <c r="E488" s="1567"/>
    </row>
    <row r="489" spans="1:5" ht="18">
      <c r="A489" s="1561" t="s">
        <v>1522</v>
      </c>
      <c r="B489" s="1584" t="s">
        <v>1883</v>
      </c>
      <c r="C489" s="1566" t="s">
        <v>191</v>
      </c>
      <c r="E489" s="1567"/>
    </row>
    <row r="490" spans="1:5" ht="18.75" thickBot="1">
      <c r="A490" s="1561" t="s">
        <v>1523</v>
      </c>
      <c r="B490" s="1587" t="s">
        <v>1884</v>
      </c>
      <c r="C490" s="1566" t="s">
        <v>191</v>
      </c>
      <c r="E490" s="1567"/>
    </row>
    <row r="491" spans="1:5" ht="18">
      <c r="A491" s="1561" t="s">
        <v>1524</v>
      </c>
      <c r="B491" s="1588" t="s">
        <v>1885</v>
      </c>
      <c r="C491" s="1566" t="s">
        <v>191</v>
      </c>
      <c r="E491" s="1567"/>
    </row>
    <row r="492" spans="1:5" ht="18">
      <c r="A492" s="1561" t="s">
        <v>1525</v>
      </c>
      <c r="B492" s="1584" t="s">
        <v>1886</v>
      </c>
      <c r="C492" s="1566" t="s">
        <v>191</v>
      </c>
      <c r="E492" s="1567"/>
    </row>
    <row r="493" spans="1:5" ht="18">
      <c r="A493" s="1561" t="s">
        <v>1526</v>
      </c>
      <c r="B493" s="1584" t="s">
        <v>1887</v>
      </c>
      <c r="C493" s="1566" t="s">
        <v>191</v>
      </c>
      <c r="E493" s="1567"/>
    </row>
    <row r="494" spans="1:5" ht="18.75" thickBot="1">
      <c r="A494" s="1561" t="s">
        <v>1527</v>
      </c>
      <c r="B494" s="1587" t="s">
        <v>1888</v>
      </c>
      <c r="C494" s="1566" t="s">
        <v>191</v>
      </c>
      <c r="E494" s="1567"/>
    </row>
    <row r="495" spans="1:5" ht="18">
      <c r="A495" s="1561" t="s">
        <v>1528</v>
      </c>
      <c r="B495" s="1583" t="s">
        <v>1889</v>
      </c>
      <c r="C495" s="1566" t="s">
        <v>191</v>
      </c>
      <c r="E495" s="1567"/>
    </row>
    <row r="496" spans="1:5" ht="18">
      <c r="A496" s="1561" t="s">
        <v>1529</v>
      </c>
      <c r="B496" s="1584" t="s">
        <v>1890</v>
      </c>
      <c r="C496" s="1566" t="s">
        <v>191</v>
      </c>
      <c r="E496" s="1567"/>
    </row>
    <row r="497" spans="1:5" ht="18">
      <c r="A497" s="1561" t="s">
        <v>1530</v>
      </c>
      <c r="B497" s="1585" t="s">
        <v>1891</v>
      </c>
      <c r="C497" s="1566" t="s">
        <v>191</v>
      </c>
      <c r="E497" s="1567"/>
    </row>
    <row r="498" spans="1:5" ht="18">
      <c r="A498" s="1561" t="s">
        <v>1531</v>
      </c>
      <c r="B498" s="1584" t="s">
        <v>1892</v>
      </c>
      <c r="C498" s="1566" t="s">
        <v>191</v>
      </c>
      <c r="E498" s="1567"/>
    </row>
    <row r="499" spans="1:5" ht="18">
      <c r="A499" s="1561" t="s">
        <v>1532</v>
      </c>
      <c r="B499" s="1584" t="s">
        <v>1893</v>
      </c>
      <c r="C499" s="1566" t="s">
        <v>191</v>
      </c>
      <c r="E499" s="1567"/>
    </row>
    <row r="500" spans="1:5" ht="18">
      <c r="A500" s="1561" t="s">
        <v>1533</v>
      </c>
      <c r="B500" s="1584" t="s">
        <v>1894</v>
      </c>
      <c r="C500" s="1566" t="s">
        <v>191</v>
      </c>
      <c r="E500" s="1567"/>
    </row>
    <row r="501" spans="1:5" ht="18">
      <c r="A501" s="1561" t="s">
        <v>1534</v>
      </c>
      <c r="B501" s="1584" t="s">
        <v>1895</v>
      </c>
      <c r="C501" s="1566" t="s">
        <v>191</v>
      </c>
      <c r="E501" s="1567"/>
    </row>
    <row r="502" spans="1:5" ht="18.75" thickBot="1">
      <c r="A502" s="1561" t="s">
        <v>1535</v>
      </c>
      <c r="B502" s="1587" t="s">
        <v>1896</v>
      </c>
      <c r="C502" s="1566" t="s">
        <v>191</v>
      </c>
      <c r="E502" s="1567"/>
    </row>
    <row r="503" spans="1:5" ht="18">
      <c r="A503" s="1561" t="s">
        <v>1536</v>
      </c>
      <c r="B503" s="1583" t="s">
        <v>1897</v>
      </c>
      <c r="C503" s="1566" t="s">
        <v>191</v>
      </c>
      <c r="E503" s="1567"/>
    </row>
    <row r="504" spans="1:5" ht="18">
      <c r="A504" s="1561" t="s">
        <v>1537</v>
      </c>
      <c r="B504" s="1584" t="s">
        <v>1898</v>
      </c>
      <c r="C504" s="1566" t="s">
        <v>191</v>
      </c>
      <c r="E504" s="1567"/>
    </row>
    <row r="505" spans="1:5" ht="18">
      <c r="A505" s="1561" t="s">
        <v>1538</v>
      </c>
      <c r="B505" s="1584" t="s">
        <v>1899</v>
      </c>
      <c r="C505" s="1566" t="s">
        <v>191</v>
      </c>
      <c r="E505" s="1567"/>
    </row>
    <row r="506" spans="1:5" ht="18">
      <c r="A506" s="1561" t="s">
        <v>1539</v>
      </c>
      <c r="B506" s="1584" t="s">
        <v>1900</v>
      </c>
      <c r="C506" s="1566" t="s">
        <v>191</v>
      </c>
      <c r="E506" s="1567"/>
    </row>
    <row r="507" spans="1:5" ht="18">
      <c r="A507" s="1561" t="s">
        <v>1540</v>
      </c>
      <c r="B507" s="1585" t="s">
        <v>1901</v>
      </c>
      <c r="C507" s="1566" t="s">
        <v>191</v>
      </c>
      <c r="E507" s="1567"/>
    </row>
    <row r="508" spans="1:5" ht="18">
      <c r="A508" s="1561" t="s">
        <v>1541</v>
      </c>
      <c r="B508" s="1584" t="s">
        <v>1902</v>
      </c>
      <c r="C508" s="1566" t="s">
        <v>191</v>
      </c>
      <c r="E508" s="1567"/>
    </row>
    <row r="509" spans="1:5" ht="18.75" thickBot="1">
      <c r="A509" s="1561" t="s">
        <v>1542</v>
      </c>
      <c r="B509" s="1587" t="s">
        <v>1903</v>
      </c>
      <c r="C509" s="1566" t="s">
        <v>191</v>
      </c>
      <c r="E509" s="1567"/>
    </row>
    <row r="510" spans="1:5" ht="18">
      <c r="A510" s="1561" t="s">
        <v>1543</v>
      </c>
      <c r="B510" s="1583" t="s">
        <v>1904</v>
      </c>
      <c r="C510" s="1566" t="s">
        <v>191</v>
      </c>
      <c r="E510" s="1567"/>
    </row>
    <row r="511" spans="1:5" ht="18">
      <c r="A511" s="1561" t="s">
        <v>1544</v>
      </c>
      <c r="B511" s="1584" t="s">
        <v>1905</v>
      </c>
      <c r="C511" s="1566" t="s">
        <v>191</v>
      </c>
      <c r="E511" s="1567"/>
    </row>
    <row r="512" spans="1:5" ht="18">
      <c r="A512" s="1561" t="s">
        <v>1545</v>
      </c>
      <c r="B512" s="1584" t="s">
        <v>1906</v>
      </c>
      <c r="C512" s="1566" t="s">
        <v>191</v>
      </c>
      <c r="E512" s="1567"/>
    </row>
    <row r="513" spans="1:5" ht="18">
      <c r="A513" s="1561" t="s">
        <v>1546</v>
      </c>
      <c r="B513" s="1584" t="s">
        <v>1907</v>
      </c>
      <c r="C513" s="1566" t="s">
        <v>191</v>
      </c>
      <c r="E513" s="1567"/>
    </row>
    <row r="514" spans="1:5" ht="18">
      <c r="A514" s="1561" t="s">
        <v>1547</v>
      </c>
      <c r="B514" s="1585" t="s">
        <v>1908</v>
      </c>
      <c r="C514" s="1566" t="s">
        <v>191</v>
      </c>
      <c r="E514" s="1567"/>
    </row>
    <row r="515" spans="1:5" ht="18">
      <c r="A515" s="1561" t="s">
        <v>1548</v>
      </c>
      <c r="B515" s="1584" t="s">
        <v>1909</v>
      </c>
      <c r="C515" s="1566" t="s">
        <v>191</v>
      </c>
      <c r="E515" s="1567"/>
    </row>
    <row r="516" spans="1:5" ht="18">
      <c r="A516" s="1561" t="s">
        <v>1549</v>
      </c>
      <c r="B516" s="1584" t="s">
        <v>1910</v>
      </c>
      <c r="C516" s="1566" t="s">
        <v>191</v>
      </c>
      <c r="E516" s="1567"/>
    </row>
    <row r="517" spans="1:5" ht="18">
      <c r="A517" s="1561" t="s">
        <v>1550</v>
      </c>
      <c r="B517" s="1584" t="s">
        <v>1911</v>
      </c>
      <c r="C517" s="1566" t="s">
        <v>191</v>
      </c>
      <c r="E517" s="1567"/>
    </row>
    <row r="518" spans="1:5" ht="18.75" thickBot="1">
      <c r="A518" s="1561" t="s">
        <v>1551</v>
      </c>
      <c r="B518" s="1587" t="s">
        <v>1912</v>
      </c>
      <c r="C518" s="1566" t="s">
        <v>191</v>
      </c>
      <c r="E518" s="1567"/>
    </row>
    <row r="519" spans="1:5" ht="18">
      <c r="A519" s="1561" t="s">
        <v>1552</v>
      </c>
      <c r="B519" s="1583" t="s">
        <v>1913</v>
      </c>
      <c r="C519" s="1566" t="s">
        <v>191</v>
      </c>
      <c r="E519" s="1567"/>
    </row>
    <row r="520" spans="1:5" ht="18">
      <c r="A520" s="1561" t="s">
        <v>1553</v>
      </c>
      <c r="B520" s="1584" t="s">
        <v>1914</v>
      </c>
      <c r="C520" s="1566" t="s">
        <v>191</v>
      </c>
      <c r="E520" s="1567"/>
    </row>
    <row r="521" spans="1:5" ht="18">
      <c r="A521" s="1561" t="s">
        <v>1554</v>
      </c>
      <c r="B521" s="1585" t="s">
        <v>1915</v>
      </c>
      <c r="C521" s="1566" t="s">
        <v>191</v>
      </c>
      <c r="E521" s="1567"/>
    </row>
    <row r="522" spans="1:5" ht="18">
      <c r="A522" s="1561" t="s">
        <v>1555</v>
      </c>
      <c r="B522" s="1584" t="s">
        <v>1916</v>
      </c>
      <c r="C522" s="1566" t="s">
        <v>191</v>
      </c>
      <c r="E522" s="1567"/>
    </row>
    <row r="523" spans="1:5" ht="18">
      <c r="A523" s="1561" t="s">
        <v>1556</v>
      </c>
      <c r="B523" s="1584" t="s">
        <v>1917</v>
      </c>
      <c r="C523" s="1566" t="s">
        <v>191</v>
      </c>
      <c r="E523" s="1567"/>
    </row>
    <row r="524" spans="1:5" ht="18">
      <c r="A524" s="1561" t="s">
        <v>1557</v>
      </c>
      <c r="B524" s="1584" t="s">
        <v>1918</v>
      </c>
      <c r="C524" s="1566" t="s">
        <v>191</v>
      </c>
      <c r="E524" s="1567"/>
    </row>
    <row r="525" spans="1:5" ht="18">
      <c r="A525" s="1561" t="s">
        <v>1558</v>
      </c>
      <c r="B525" s="1584" t="s">
        <v>1919</v>
      </c>
      <c r="C525" s="1566" t="s">
        <v>191</v>
      </c>
      <c r="E525" s="1567"/>
    </row>
    <row r="526" spans="1:5" ht="18.75" thickBot="1">
      <c r="A526" s="1561" t="s">
        <v>1559</v>
      </c>
      <c r="B526" s="1587" t="s">
        <v>1920</v>
      </c>
      <c r="C526" s="1566" t="s">
        <v>191</v>
      </c>
      <c r="E526" s="1567"/>
    </row>
    <row r="527" spans="1:5" ht="18">
      <c r="A527" s="1561" t="s">
        <v>1560</v>
      </c>
      <c r="B527" s="1583" t="s">
        <v>1921</v>
      </c>
      <c r="C527" s="1566" t="s">
        <v>191</v>
      </c>
      <c r="E527" s="1567"/>
    </row>
    <row r="528" spans="1:5" ht="18">
      <c r="A528" s="1561" t="s">
        <v>1561</v>
      </c>
      <c r="B528" s="1584" t="s">
        <v>1922</v>
      </c>
      <c r="C528" s="1566" t="s">
        <v>191</v>
      </c>
      <c r="E528" s="1567"/>
    </row>
    <row r="529" spans="1:5" ht="18">
      <c r="A529" s="1561" t="s">
        <v>1562</v>
      </c>
      <c r="B529" s="1584" t="s">
        <v>1923</v>
      </c>
      <c r="C529" s="1566" t="s">
        <v>191</v>
      </c>
      <c r="E529" s="1567"/>
    </row>
    <row r="530" spans="1:5" ht="18">
      <c r="A530" s="1561" t="s">
        <v>1563</v>
      </c>
      <c r="B530" s="1584" t="s">
        <v>1924</v>
      </c>
      <c r="C530" s="1566" t="s">
        <v>191</v>
      </c>
      <c r="E530" s="1567"/>
    </row>
    <row r="531" spans="1:5" ht="18">
      <c r="A531" s="1561" t="s">
        <v>1564</v>
      </c>
      <c r="B531" s="1584" t="s">
        <v>1925</v>
      </c>
      <c r="C531" s="1566" t="s">
        <v>191</v>
      </c>
      <c r="E531" s="1567"/>
    </row>
    <row r="532" spans="1:5" ht="18">
      <c r="A532" s="1561" t="s">
        <v>1565</v>
      </c>
      <c r="B532" s="1584" t="s">
        <v>1926</v>
      </c>
      <c r="C532" s="1566" t="s">
        <v>191</v>
      </c>
      <c r="E532" s="1567"/>
    </row>
    <row r="533" spans="1:5" ht="18">
      <c r="A533" s="1561" t="s">
        <v>1566</v>
      </c>
      <c r="B533" s="1584" t="s">
        <v>1927</v>
      </c>
      <c r="C533" s="1566" t="s">
        <v>191</v>
      </c>
      <c r="E533" s="1567"/>
    </row>
    <row r="534" spans="1:5" ht="18">
      <c r="A534" s="1561" t="s">
        <v>1567</v>
      </c>
      <c r="B534" s="1584" t="s">
        <v>1928</v>
      </c>
      <c r="C534" s="1566" t="s">
        <v>191</v>
      </c>
      <c r="E534" s="1567"/>
    </row>
    <row r="535" spans="1:5" ht="18">
      <c r="A535" s="1561" t="s">
        <v>1568</v>
      </c>
      <c r="B535" s="1585" t="s">
        <v>1929</v>
      </c>
      <c r="C535" s="1566" t="s">
        <v>191</v>
      </c>
      <c r="E535" s="1567"/>
    </row>
    <row r="536" spans="1:5" ht="18">
      <c r="A536" s="1561" t="s">
        <v>1569</v>
      </c>
      <c r="B536" s="1584" t="s">
        <v>1930</v>
      </c>
      <c r="C536" s="1566" t="s">
        <v>191</v>
      </c>
      <c r="E536" s="1567"/>
    </row>
    <row r="537" spans="1:5" ht="18.75" thickBot="1">
      <c r="A537" s="1561" t="s">
        <v>1570</v>
      </c>
      <c r="B537" s="1587" t="s">
        <v>1931</v>
      </c>
      <c r="C537" s="1566" t="s">
        <v>191</v>
      </c>
      <c r="E537" s="1567"/>
    </row>
    <row r="538" spans="1:5" ht="18">
      <c r="A538" s="1561" t="s">
        <v>1571</v>
      </c>
      <c r="B538" s="1583" t="s">
        <v>1932</v>
      </c>
      <c r="C538" s="1566" t="s">
        <v>191</v>
      </c>
      <c r="E538" s="1567"/>
    </row>
    <row r="539" spans="1:5" ht="18">
      <c r="A539" s="1561" t="s">
        <v>1572</v>
      </c>
      <c r="B539" s="1584" t="s">
        <v>1933</v>
      </c>
      <c r="C539" s="1566" t="s">
        <v>191</v>
      </c>
      <c r="E539" s="1567"/>
    </row>
    <row r="540" spans="1:5" ht="18">
      <c r="A540" s="1561" t="s">
        <v>1573</v>
      </c>
      <c r="B540" s="1584" t="s">
        <v>1934</v>
      </c>
      <c r="C540" s="1566" t="s">
        <v>191</v>
      </c>
      <c r="E540" s="1567"/>
    </row>
    <row r="541" spans="1:5" ht="18">
      <c r="A541" s="1561" t="s">
        <v>1574</v>
      </c>
      <c r="B541" s="1584" t="s">
        <v>1935</v>
      </c>
      <c r="C541" s="1566" t="s">
        <v>191</v>
      </c>
      <c r="E541" s="1567"/>
    </row>
    <row r="542" spans="1:5" ht="18">
      <c r="A542" s="1561" t="s">
        <v>1575</v>
      </c>
      <c r="B542" s="1584" t="s">
        <v>1936</v>
      </c>
      <c r="C542" s="1566" t="s">
        <v>191</v>
      </c>
      <c r="E542" s="1567"/>
    </row>
    <row r="543" spans="1:5" ht="18">
      <c r="A543" s="1561" t="s">
        <v>1576</v>
      </c>
      <c r="B543" s="1585" t="s">
        <v>1937</v>
      </c>
      <c r="C543" s="1566" t="s">
        <v>191</v>
      </c>
      <c r="E543" s="1567"/>
    </row>
    <row r="544" spans="1:5" ht="18">
      <c r="A544" s="1561" t="s">
        <v>1577</v>
      </c>
      <c r="B544" s="1584" t="s">
        <v>1938</v>
      </c>
      <c r="C544" s="1566" t="s">
        <v>191</v>
      </c>
      <c r="E544" s="1567"/>
    </row>
    <row r="545" spans="1:5" ht="18">
      <c r="A545" s="1561" t="s">
        <v>1578</v>
      </c>
      <c r="B545" s="1584" t="s">
        <v>1939</v>
      </c>
      <c r="C545" s="1566" t="s">
        <v>191</v>
      </c>
      <c r="E545" s="1567"/>
    </row>
    <row r="546" spans="1:5" ht="18">
      <c r="A546" s="1561" t="s">
        <v>1579</v>
      </c>
      <c r="B546" s="1584" t="s">
        <v>1940</v>
      </c>
      <c r="C546" s="1566" t="s">
        <v>191</v>
      </c>
      <c r="E546" s="1567"/>
    </row>
    <row r="547" spans="1:5" ht="18">
      <c r="A547" s="1561" t="s">
        <v>1580</v>
      </c>
      <c r="B547" s="1584" t="s">
        <v>1941</v>
      </c>
      <c r="C547" s="1566" t="s">
        <v>191</v>
      </c>
      <c r="E547" s="1567"/>
    </row>
    <row r="548" spans="1:5" ht="18">
      <c r="A548" s="1561" t="s">
        <v>1581</v>
      </c>
      <c r="B548" s="1589" t="s">
        <v>1942</v>
      </c>
      <c r="C548" s="1566" t="s">
        <v>191</v>
      </c>
      <c r="E548" s="1567"/>
    </row>
    <row r="549" spans="1:5" ht="18.75" thickBot="1">
      <c r="A549" s="1561" t="s">
        <v>1582</v>
      </c>
      <c r="B549" s="1587" t="s">
        <v>1943</v>
      </c>
      <c r="C549" s="1566" t="s">
        <v>191</v>
      </c>
      <c r="E549" s="1567"/>
    </row>
    <row r="550" spans="1:5" ht="18">
      <c r="A550" s="1561" t="s">
        <v>1583</v>
      </c>
      <c r="B550" s="1583" t="s">
        <v>1944</v>
      </c>
      <c r="C550" s="1566" t="s">
        <v>191</v>
      </c>
      <c r="E550" s="1567"/>
    </row>
    <row r="551" spans="1:5" ht="18">
      <c r="A551" s="1561" t="s">
        <v>1584</v>
      </c>
      <c r="B551" s="1584" t="s">
        <v>1945</v>
      </c>
      <c r="C551" s="1566" t="s">
        <v>191</v>
      </c>
      <c r="E551" s="1567"/>
    </row>
    <row r="552" spans="1:5" ht="18">
      <c r="A552" s="1561" t="s">
        <v>1585</v>
      </c>
      <c r="B552" s="1584" t="s">
        <v>1946</v>
      </c>
      <c r="C552" s="1566" t="s">
        <v>191</v>
      </c>
      <c r="E552" s="1567"/>
    </row>
    <row r="553" spans="1:5" ht="18">
      <c r="A553" s="1561" t="s">
        <v>1586</v>
      </c>
      <c r="B553" s="1585" t="s">
        <v>1947</v>
      </c>
      <c r="C553" s="1566" t="s">
        <v>191</v>
      </c>
      <c r="E553" s="1567"/>
    </row>
    <row r="554" spans="1:5" ht="18">
      <c r="A554" s="1561" t="s">
        <v>1587</v>
      </c>
      <c r="B554" s="1584" t="s">
        <v>1948</v>
      </c>
      <c r="C554" s="1566" t="s">
        <v>191</v>
      </c>
      <c r="E554" s="1567"/>
    </row>
    <row r="555" spans="1:5" ht="18.75" thickBot="1">
      <c r="A555" s="1561" t="s">
        <v>1588</v>
      </c>
      <c r="B555" s="1587" t="s">
        <v>1949</v>
      </c>
      <c r="C555" s="1566" t="s">
        <v>191</v>
      </c>
      <c r="E555" s="1567"/>
    </row>
    <row r="556" spans="1:5" ht="18">
      <c r="A556" s="1561" t="s">
        <v>1589</v>
      </c>
      <c r="B556" s="1590" t="s">
        <v>1950</v>
      </c>
      <c r="C556" s="1566" t="s">
        <v>191</v>
      </c>
      <c r="E556" s="1567"/>
    </row>
    <row r="557" spans="1:5" ht="18">
      <c r="A557" s="1561" t="s">
        <v>1590</v>
      </c>
      <c r="B557" s="1584" t="s">
        <v>1951</v>
      </c>
      <c r="C557" s="1566" t="s">
        <v>191</v>
      </c>
      <c r="E557" s="1567"/>
    </row>
    <row r="558" spans="1:5" ht="18">
      <c r="A558" s="1561" t="s">
        <v>1591</v>
      </c>
      <c r="B558" s="1584" t="s">
        <v>1952</v>
      </c>
      <c r="C558" s="1566" t="s">
        <v>191</v>
      </c>
      <c r="E558" s="1567"/>
    </row>
    <row r="559" spans="1:5" ht="18">
      <c r="A559" s="1561" t="s">
        <v>1592</v>
      </c>
      <c r="B559" s="1584" t="s">
        <v>1953</v>
      </c>
      <c r="C559" s="1566" t="s">
        <v>191</v>
      </c>
      <c r="E559" s="1567"/>
    </row>
    <row r="560" spans="1:5" ht="18">
      <c r="A560" s="1561" t="s">
        <v>1593</v>
      </c>
      <c r="B560" s="1584" t="s">
        <v>1954</v>
      </c>
      <c r="C560" s="1566" t="s">
        <v>191</v>
      </c>
      <c r="E560" s="1567"/>
    </row>
    <row r="561" spans="1:5" ht="18">
      <c r="A561" s="1561" t="s">
        <v>1594</v>
      </c>
      <c r="B561" s="1584" t="s">
        <v>1955</v>
      </c>
      <c r="C561" s="1566" t="s">
        <v>191</v>
      </c>
      <c r="E561" s="1567"/>
    </row>
    <row r="562" spans="1:5" ht="18">
      <c r="A562" s="1561" t="s">
        <v>1595</v>
      </c>
      <c r="B562" s="1584" t="s">
        <v>1956</v>
      </c>
      <c r="C562" s="1566" t="s">
        <v>191</v>
      </c>
      <c r="E562" s="1567"/>
    </row>
    <row r="563" spans="1:5" ht="18">
      <c r="A563" s="1561" t="s">
        <v>1596</v>
      </c>
      <c r="B563" s="1585" t="s">
        <v>1957</v>
      </c>
      <c r="C563" s="1566" t="s">
        <v>191</v>
      </c>
      <c r="E563" s="1567"/>
    </row>
    <row r="564" spans="1:5" ht="18">
      <c r="A564" s="1561" t="s">
        <v>1597</v>
      </c>
      <c r="B564" s="1584" t="s">
        <v>1958</v>
      </c>
      <c r="C564" s="1566" t="s">
        <v>191</v>
      </c>
      <c r="E564" s="1567"/>
    </row>
    <row r="565" spans="1:5" ht="18">
      <c r="A565" s="1561" t="s">
        <v>1598</v>
      </c>
      <c r="B565" s="1584" t="s">
        <v>1959</v>
      </c>
      <c r="C565" s="1566" t="s">
        <v>191</v>
      </c>
      <c r="E565" s="1567"/>
    </row>
    <row r="566" spans="1:5" ht="18.75" thickBot="1">
      <c r="A566" s="1561" t="s">
        <v>1599</v>
      </c>
      <c r="B566" s="1587" t="s">
        <v>1960</v>
      </c>
      <c r="C566" s="1566" t="s">
        <v>191</v>
      </c>
      <c r="E566" s="1567"/>
    </row>
    <row r="567" spans="1:5" ht="18">
      <c r="A567" s="1561" t="s">
        <v>1600</v>
      </c>
      <c r="B567" s="1590" t="s">
        <v>1961</v>
      </c>
      <c r="C567" s="1566" t="s">
        <v>191</v>
      </c>
      <c r="E567" s="1567"/>
    </row>
    <row r="568" spans="1:5" ht="18">
      <c r="A568" s="1561" t="s">
        <v>1601</v>
      </c>
      <c r="B568" s="1584" t="s">
        <v>1962</v>
      </c>
      <c r="C568" s="1566" t="s">
        <v>191</v>
      </c>
      <c r="E568" s="1567"/>
    </row>
    <row r="569" spans="1:5" ht="18">
      <c r="A569" s="1561" t="s">
        <v>1602</v>
      </c>
      <c r="B569" s="1584" t="s">
        <v>1963</v>
      </c>
      <c r="C569" s="1566" t="s">
        <v>191</v>
      </c>
      <c r="E569" s="1567"/>
    </row>
    <row r="570" spans="1:5" ht="18">
      <c r="A570" s="1561" t="s">
        <v>1603</v>
      </c>
      <c r="B570" s="1584" t="s">
        <v>1964</v>
      </c>
      <c r="C570" s="1566" t="s">
        <v>191</v>
      </c>
      <c r="E570" s="1567"/>
    </row>
    <row r="571" spans="1:5" ht="18">
      <c r="A571" s="1561" t="s">
        <v>1604</v>
      </c>
      <c r="B571" s="1584" t="s">
        <v>1965</v>
      </c>
      <c r="C571" s="1566" t="s">
        <v>191</v>
      </c>
      <c r="E571" s="1567"/>
    </row>
    <row r="572" spans="1:5" ht="18">
      <c r="A572" s="1561" t="s">
        <v>1605</v>
      </c>
      <c r="B572" s="1584" t="s">
        <v>1966</v>
      </c>
      <c r="C572" s="1566" t="s">
        <v>191</v>
      </c>
      <c r="E572" s="1567"/>
    </row>
    <row r="573" spans="1:5" ht="18">
      <c r="A573" s="1561" t="s">
        <v>1606</v>
      </c>
      <c r="B573" s="1584" t="s">
        <v>1967</v>
      </c>
      <c r="C573" s="1566" t="s">
        <v>191</v>
      </c>
      <c r="E573" s="1567"/>
    </row>
    <row r="574" spans="1:5" ht="18">
      <c r="A574" s="1561" t="s">
        <v>1607</v>
      </c>
      <c r="B574" s="1584" t="s">
        <v>1968</v>
      </c>
      <c r="C574" s="1566" t="s">
        <v>191</v>
      </c>
      <c r="E574" s="1567"/>
    </row>
    <row r="575" spans="1:5" ht="18">
      <c r="A575" s="1561" t="s">
        <v>1608</v>
      </c>
      <c r="B575" s="1585" t="s">
        <v>1969</v>
      </c>
      <c r="C575" s="1566" t="s">
        <v>191</v>
      </c>
      <c r="E575" s="1567"/>
    </row>
    <row r="576" spans="1:5" ht="18">
      <c r="A576" s="1561" t="s">
        <v>1609</v>
      </c>
      <c r="B576" s="1584" t="s">
        <v>1970</v>
      </c>
      <c r="C576" s="1566" t="s">
        <v>191</v>
      </c>
      <c r="E576" s="1567"/>
    </row>
    <row r="577" spans="1:5" ht="18">
      <c r="A577" s="1561" t="s">
        <v>1610</v>
      </c>
      <c r="B577" s="1584" t="s">
        <v>1971</v>
      </c>
      <c r="C577" s="1566" t="s">
        <v>191</v>
      </c>
      <c r="E577" s="1567"/>
    </row>
    <row r="578" spans="1:5" ht="18">
      <c r="A578" s="1561" t="s">
        <v>1611</v>
      </c>
      <c r="B578" s="1584" t="s">
        <v>1972</v>
      </c>
      <c r="C578" s="1566" t="s">
        <v>191</v>
      </c>
      <c r="E578" s="1567"/>
    </row>
    <row r="579" spans="1:5" ht="18">
      <c r="A579" s="1561" t="s">
        <v>1612</v>
      </c>
      <c r="B579" s="1584" t="s">
        <v>1973</v>
      </c>
      <c r="C579" s="1566" t="s">
        <v>191</v>
      </c>
      <c r="E579" s="1567"/>
    </row>
    <row r="580" spans="1:5" ht="18">
      <c r="A580" s="1561" t="s">
        <v>1613</v>
      </c>
      <c r="B580" s="1584" t="s">
        <v>1974</v>
      </c>
      <c r="C580" s="1566" t="s">
        <v>191</v>
      </c>
      <c r="E580" s="1567"/>
    </row>
    <row r="581" spans="1:5" ht="18">
      <c r="A581" s="1561" t="s">
        <v>1614</v>
      </c>
      <c r="B581" s="1584" t="s">
        <v>1975</v>
      </c>
      <c r="C581" s="1566" t="s">
        <v>191</v>
      </c>
      <c r="E581" s="1567"/>
    </row>
    <row r="582" spans="1:5" ht="18">
      <c r="A582" s="1561" t="s">
        <v>1615</v>
      </c>
      <c r="B582" s="1584" t="s">
        <v>1976</v>
      </c>
      <c r="C582" s="1566" t="s">
        <v>191</v>
      </c>
      <c r="E582" s="1567"/>
    </row>
    <row r="583" spans="1:5" ht="18">
      <c r="A583" s="1561" t="s">
        <v>1616</v>
      </c>
      <c r="B583" s="1584" t="s">
        <v>1977</v>
      </c>
      <c r="C583" s="1566" t="s">
        <v>191</v>
      </c>
      <c r="E583" s="1567"/>
    </row>
    <row r="584" spans="1:5" ht="18.75" thickBot="1">
      <c r="A584" s="1561" t="s">
        <v>1617</v>
      </c>
      <c r="B584" s="1591" t="s">
        <v>1978</v>
      </c>
      <c r="C584" s="1566" t="s">
        <v>191</v>
      </c>
      <c r="E584" s="1567"/>
    </row>
    <row r="585" spans="1:5" ht="18.75">
      <c r="A585" s="1561" t="s">
        <v>1618</v>
      </c>
      <c r="B585" s="1583" t="s">
        <v>1979</v>
      </c>
      <c r="C585" s="1566" t="s">
        <v>191</v>
      </c>
      <c r="E585" s="1567"/>
    </row>
    <row r="586" spans="1:5" ht="18.75">
      <c r="A586" s="1561" t="s">
        <v>1619</v>
      </c>
      <c r="B586" s="1584" t="s">
        <v>1980</v>
      </c>
      <c r="C586" s="1566" t="s">
        <v>191</v>
      </c>
      <c r="E586" s="1567"/>
    </row>
    <row r="587" spans="1:5" ht="18.75">
      <c r="A587" s="1561" t="s">
        <v>1620</v>
      </c>
      <c r="B587" s="1584" t="s">
        <v>1981</v>
      </c>
      <c r="C587" s="1566" t="s">
        <v>191</v>
      </c>
      <c r="E587" s="1567"/>
    </row>
    <row r="588" spans="1:5" ht="18.75">
      <c r="A588" s="1561" t="s">
        <v>1621</v>
      </c>
      <c r="B588" s="1584" t="s">
        <v>1982</v>
      </c>
      <c r="C588" s="1566" t="s">
        <v>191</v>
      </c>
      <c r="E588" s="1567"/>
    </row>
    <row r="589" spans="1:5" ht="19.5">
      <c r="A589" s="1561" t="s">
        <v>1622</v>
      </c>
      <c r="B589" s="1585" t="s">
        <v>1983</v>
      </c>
      <c r="C589" s="1566" t="s">
        <v>191</v>
      </c>
      <c r="E589" s="1567"/>
    </row>
    <row r="590" spans="1:5" ht="18.75">
      <c r="A590" s="1561" t="s">
        <v>1623</v>
      </c>
      <c r="B590" s="1584" t="s">
        <v>1984</v>
      </c>
      <c r="C590" s="1566" t="s">
        <v>191</v>
      </c>
      <c r="E590" s="1567"/>
    </row>
    <row r="591" spans="1:5" ht="19.5" thickBot="1">
      <c r="A591" s="1561" t="s">
        <v>1624</v>
      </c>
      <c r="B591" s="1587" t="s">
        <v>1985</v>
      </c>
      <c r="C591" s="1566" t="s">
        <v>191</v>
      </c>
      <c r="E591" s="1567"/>
    </row>
    <row r="592" spans="1:5" ht="18.75">
      <c r="A592" s="1561" t="s">
        <v>1625</v>
      </c>
      <c r="B592" s="1583" t="s">
        <v>1986</v>
      </c>
      <c r="C592" s="1566" t="s">
        <v>191</v>
      </c>
      <c r="E592" s="1567"/>
    </row>
    <row r="593" spans="1:5" ht="18.75">
      <c r="A593" s="1561" t="s">
        <v>1626</v>
      </c>
      <c r="B593" s="1584" t="s">
        <v>1845</v>
      </c>
      <c r="C593" s="1566" t="s">
        <v>191</v>
      </c>
      <c r="E593" s="1567"/>
    </row>
    <row r="594" spans="1:5" ht="18.75">
      <c r="A594" s="1561" t="s">
        <v>1627</v>
      </c>
      <c r="B594" s="1584" t="s">
        <v>1987</v>
      </c>
      <c r="C594" s="1566" t="s">
        <v>191</v>
      </c>
      <c r="E594" s="1567"/>
    </row>
    <row r="595" spans="1:5" ht="18.75">
      <c r="A595" s="1561" t="s">
        <v>1628</v>
      </c>
      <c r="B595" s="1584" t="s">
        <v>1988</v>
      </c>
      <c r="C595" s="1566" t="s">
        <v>191</v>
      </c>
      <c r="E595" s="1567"/>
    </row>
    <row r="596" spans="1:5" ht="18.75">
      <c r="A596" s="1561" t="s">
        <v>1629</v>
      </c>
      <c r="B596" s="1584" t="s">
        <v>1989</v>
      </c>
      <c r="C596" s="1566" t="s">
        <v>191</v>
      </c>
      <c r="E596" s="1567"/>
    </row>
    <row r="597" spans="1:5" ht="19.5">
      <c r="A597" s="1561" t="s">
        <v>1630</v>
      </c>
      <c r="B597" s="1585" t="s">
        <v>1990</v>
      </c>
      <c r="C597" s="1566" t="s">
        <v>191</v>
      </c>
      <c r="E597" s="1567"/>
    </row>
    <row r="598" spans="1:5" ht="18.75">
      <c r="A598" s="1561" t="s">
        <v>1631</v>
      </c>
      <c r="B598" s="1584" t="s">
        <v>1991</v>
      </c>
      <c r="C598" s="1566" t="s">
        <v>191</v>
      </c>
      <c r="E598" s="1567"/>
    </row>
    <row r="599" spans="1:5" ht="19.5" thickBot="1">
      <c r="A599" s="1561" t="s">
        <v>1632</v>
      </c>
      <c r="B599" s="1587" t="s">
        <v>1992</v>
      </c>
      <c r="C599" s="1566" t="s">
        <v>191</v>
      </c>
      <c r="E599" s="1567"/>
    </row>
    <row r="600" spans="1:5" ht="18.75">
      <c r="A600" s="1561" t="s">
        <v>1633</v>
      </c>
      <c r="B600" s="1583" t="s">
        <v>1993</v>
      </c>
      <c r="C600" s="1566" t="s">
        <v>191</v>
      </c>
      <c r="E600" s="1567"/>
    </row>
    <row r="601" spans="1:5" ht="18.75">
      <c r="A601" s="1561" t="s">
        <v>1634</v>
      </c>
      <c r="B601" s="1584" t="s">
        <v>1994</v>
      </c>
      <c r="C601" s="1566" t="s">
        <v>191</v>
      </c>
      <c r="E601" s="1567"/>
    </row>
    <row r="602" spans="1:5" ht="18.75">
      <c r="A602" s="1561" t="s">
        <v>1635</v>
      </c>
      <c r="B602" s="1584" t="s">
        <v>1995</v>
      </c>
      <c r="C602" s="1566" t="s">
        <v>191</v>
      </c>
      <c r="E602" s="1567"/>
    </row>
    <row r="603" spans="1:5" ht="18.75">
      <c r="A603" s="1561" t="s">
        <v>1636</v>
      </c>
      <c r="B603" s="1584" t="s">
        <v>1996</v>
      </c>
      <c r="C603" s="1566" t="s">
        <v>191</v>
      </c>
      <c r="E603" s="1567"/>
    </row>
    <row r="604" spans="1:5" ht="19.5">
      <c r="A604" s="1561" t="s">
        <v>1637</v>
      </c>
      <c r="B604" s="1585" t="s">
        <v>1997</v>
      </c>
      <c r="C604" s="1566" t="s">
        <v>191</v>
      </c>
      <c r="E604" s="1567"/>
    </row>
    <row r="605" spans="1:5" ht="18.75">
      <c r="A605" s="1561" t="s">
        <v>1638</v>
      </c>
      <c r="B605" s="1584" t="s">
        <v>1998</v>
      </c>
      <c r="C605" s="1566" t="s">
        <v>191</v>
      </c>
      <c r="E605" s="1567"/>
    </row>
    <row r="606" spans="1:5" ht="19.5" thickBot="1">
      <c r="A606" s="1561" t="s">
        <v>1639</v>
      </c>
      <c r="B606" s="1587" t="s">
        <v>1999</v>
      </c>
      <c r="C606" s="1566" t="s">
        <v>191</v>
      </c>
      <c r="E606" s="1567"/>
    </row>
    <row r="607" spans="1:5" ht="18.75">
      <c r="A607" s="1561" t="s">
        <v>1640</v>
      </c>
      <c r="B607" s="1583" t="s">
        <v>2000</v>
      </c>
      <c r="C607" s="1566" t="s">
        <v>191</v>
      </c>
      <c r="E607" s="1567"/>
    </row>
    <row r="608" spans="1:5" ht="18.75">
      <c r="A608" s="1561" t="s">
        <v>1641</v>
      </c>
      <c r="B608" s="1584" t="s">
        <v>2001</v>
      </c>
      <c r="C608" s="1566" t="s">
        <v>191</v>
      </c>
      <c r="E608" s="1567"/>
    </row>
    <row r="609" spans="1:5" ht="19.5">
      <c r="A609" s="1561" t="s">
        <v>1642</v>
      </c>
      <c r="B609" s="1585" t="s">
        <v>2002</v>
      </c>
      <c r="C609" s="1566" t="s">
        <v>191</v>
      </c>
      <c r="E609" s="1567"/>
    </row>
    <row r="610" spans="1:5" ht="19.5" thickBot="1">
      <c r="A610" s="1561" t="s">
        <v>1643</v>
      </c>
      <c r="B610" s="1587" t="s">
        <v>2003</v>
      </c>
      <c r="C610" s="1566" t="s">
        <v>191</v>
      </c>
      <c r="E610" s="1567"/>
    </row>
    <row r="611" spans="1:5" ht="18.75">
      <c r="A611" s="1561" t="s">
        <v>1644</v>
      </c>
      <c r="B611" s="1583" t="s">
        <v>2004</v>
      </c>
      <c r="C611" s="1566" t="s">
        <v>191</v>
      </c>
      <c r="E611" s="1567"/>
    </row>
    <row r="612" spans="1:5" ht="18.75">
      <c r="A612" s="1561" t="s">
        <v>1645</v>
      </c>
      <c r="B612" s="1584" t="s">
        <v>2005</v>
      </c>
      <c r="C612" s="1566" t="s">
        <v>191</v>
      </c>
      <c r="E612" s="1567"/>
    </row>
    <row r="613" spans="1:5" ht="18.75">
      <c r="A613" s="1561" t="s">
        <v>1646</v>
      </c>
      <c r="B613" s="1584" t="s">
        <v>2006</v>
      </c>
      <c r="C613" s="1566" t="s">
        <v>191</v>
      </c>
      <c r="E613" s="1567"/>
    </row>
    <row r="614" spans="1:5" ht="18.75">
      <c r="A614" s="1561" t="s">
        <v>1647</v>
      </c>
      <c r="B614" s="1584" t="s">
        <v>2007</v>
      </c>
      <c r="C614" s="1566" t="s">
        <v>191</v>
      </c>
      <c r="E614" s="1567"/>
    </row>
    <row r="615" spans="1:5" ht="18.75">
      <c r="A615" s="1561" t="s">
        <v>1648</v>
      </c>
      <c r="B615" s="1584" t="s">
        <v>2008</v>
      </c>
      <c r="C615" s="1566" t="s">
        <v>191</v>
      </c>
      <c r="E615" s="1567"/>
    </row>
    <row r="616" spans="1:5" ht="18.75">
      <c r="A616" s="1561" t="s">
        <v>1649</v>
      </c>
      <c r="B616" s="1584" t="s">
        <v>2009</v>
      </c>
      <c r="C616" s="1566" t="s">
        <v>191</v>
      </c>
      <c r="E616" s="1567"/>
    </row>
    <row r="617" spans="1:5" ht="18.75">
      <c r="A617" s="1561" t="s">
        <v>1650</v>
      </c>
      <c r="B617" s="1584" t="s">
        <v>2010</v>
      </c>
      <c r="C617" s="1566" t="s">
        <v>191</v>
      </c>
      <c r="E617" s="1567"/>
    </row>
    <row r="618" spans="1:5" ht="18.75">
      <c r="A618" s="1561" t="s">
        <v>1651</v>
      </c>
      <c r="B618" s="1584" t="s">
        <v>2011</v>
      </c>
      <c r="C618" s="1566" t="s">
        <v>191</v>
      </c>
      <c r="E618" s="1567"/>
    </row>
    <row r="619" spans="1:5" ht="19.5">
      <c r="A619" s="1561" t="s">
        <v>1652</v>
      </c>
      <c r="B619" s="1585" t="s">
        <v>2012</v>
      </c>
      <c r="C619" s="1566" t="s">
        <v>191</v>
      </c>
      <c r="E619" s="1567"/>
    </row>
    <row r="620" spans="1:5" ht="19.5" thickBot="1">
      <c r="A620" s="1561" t="s">
        <v>1653</v>
      </c>
      <c r="B620" s="1587" t="s">
        <v>2013</v>
      </c>
      <c r="C620" s="1566" t="s">
        <v>191</v>
      </c>
      <c r="E620" s="1567"/>
    </row>
    <row r="621" spans="1:5" ht="18.75">
      <c r="A621" s="1561" t="s">
        <v>1654</v>
      </c>
      <c r="B621" s="1583" t="s">
        <v>344</v>
      </c>
      <c r="C621" s="1566" t="s">
        <v>191</v>
      </c>
      <c r="E621" s="1567"/>
    </row>
    <row r="622" spans="1:5" ht="18.75">
      <c r="A622" s="1561" t="s">
        <v>1655</v>
      </c>
      <c r="B622" s="1584" t="s">
        <v>345</v>
      </c>
      <c r="C622" s="1566" t="s">
        <v>191</v>
      </c>
      <c r="E622" s="1567"/>
    </row>
    <row r="623" spans="1:5" ht="18.75">
      <c r="A623" s="1561" t="s">
        <v>1656</v>
      </c>
      <c r="B623" s="1584" t="s">
        <v>346</v>
      </c>
      <c r="C623" s="1566" t="s">
        <v>191</v>
      </c>
      <c r="E623" s="1567"/>
    </row>
    <row r="624" spans="1:5" ht="18.75">
      <c r="A624" s="1561" t="s">
        <v>1657</v>
      </c>
      <c r="B624" s="1584" t="s">
        <v>347</v>
      </c>
      <c r="C624" s="1566" t="s">
        <v>191</v>
      </c>
      <c r="E624" s="1567"/>
    </row>
    <row r="625" spans="1:5" ht="18.75">
      <c r="A625" s="1561" t="s">
        <v>1658</v>
      </c>
      <c r="B625" s="1584" t="s">
        <v>348</v>
      </c>
      <c r="C625" s="1566" t="s">
        <v>191</v>
      </c>
      <c r="E625" s="1567"/>
    </row>
    <row r="626" spans="1:5" ht="18.75">
      <c r="A626" s="1561" t="s">
        <v>1659</v>
      </c>
      <c r="B626" s="1584" t="s">
        <v>349</v>
      </c>
      <c r="C626" s="1566" t="s">
        <v>191</v>
      </c>
      <c r="E626" s="1567"/>
    </row>
    <row r="627" spans="1:5" ht="18.75">
      <c r="A627" s="1561" t="s">
        <v>1660</v>
      </c>
      <c r="B627" s="1584" t="s">
        <v>350</v>
      </c>
      <c r="C627" s="1566" t="s">
        <v>191</v>
      </c>
      <c r="E627" s="1567"/>
    </row>
    <row r="628" spans="1:5" ht="18.75">
      <c r="A628" s="1561" t="s">
        <v>1661</v>
      </c>
      <c r="B628" s="1584" t="s">
        <v>351</v>
      </c>
      <c r="C628" s="1566" t="s">
        <v>191</v>
      </c>
      <c r="E628" s="1567"/>
    </row>
    <row r="629" spans="1:5" ht="18.75">
      <c r="A629" s="1561" t="s">
        <v>1662</v>
      </c>
      <c r="B629" s="1584" t="s">
        <v>809</v>
      </c>
      <c r="C629" s="1566" t="s">
        <v>191</v>
      </c>
      <c r="E629" s="1567"/>
    </row>
    <row r="630" spans="1:5" ht="18.75">
      <c r="A630" s="1561" t="s">
        <v>1663</v>
      </c>
      <c r="B630" s="1584" t="s">
        <v>810</v>
      </c>
      <c r="C630" s="1566" t="s">
        <v>191</v>
      </c>
      <c r="E630" s="1567"/>
    </row>
    <row r="631" spans="1:5" ht="18.75">
      <c r="A631" s="1561" t="s">
        <v>1664</v>
      </c>
      <c r="B631" s="1584" t="s">
        <v>811</v>
      </c>
      <c r="C631" s="1566" t="s">
        <v>191</v>
      </c>
      <c r="E631" s="1567"/>
    </row>
    <row r="632" spans="1:5" ht="18.75">
      <c r="A632" s="1561" t="s">
        <v>1665</v>
      </c>
      <c r="B632" s="1584" t="s">
        <v>812</v>
      </c>
      <c r="C632" s="1566" t="s">
        <v>191</v>
      </c>
      <c r="E632" s="1567"/>
    </row>
    <row r="633" spans="1:5" ht="18.75">
      <c r="A633" s="1561" t="s">
        <v>1666</v>
      </c>
      <c r="B633" s="1584" t="s">
        <v>813</v>
      </c>
      <c r="C633" s="1566" t="s">
        <v>191</v>
      </c>
      <c r="E633" s="1567"/>
    </row>
    <row r="634" spans="1:5" ht="18.75">
      <c r="A634" s="1561" t="s">
        <v>1667</v>
      </c>
      <c r="B634" s="1584" t="s">
        <v>814</v>
      </c>
      <c r="C634" s="1566" t="s">
        <v>191</v>
      </c>
      <c r="E634" s="1567"/>
    </row>
    <row r="635" spans="1:5" ht="18.75">
      <c r="A635" s="1561" t="s">
        <v>1668</v>
      </c>
      <c r="B635" s="1584" t="s">
        <v>815</v>
      </c>
      <c r="C635" s="1566" t="s">
        <v>191</v>
      </c>
      <c r="E635" s="1567"/>
    </row>
    <row r="636" spans="1:5" ht="18.75">
      <c r="A636" s="1561" t="s">
        <v>1669</v>
      </c>
      <c r="B636" s="1584" t="s">
        <v>816</v>
      </c>
      <c r="C636" s="1566" t="s">
        <v>191</v>
      </c>
      <c r="E636" s="1567"/>
    </row>
    <row r="637" spans="1:5" ht="18.75">
      <c r="A637" s="1561" t="s">
        <v>1670</v>
      </c>
      <c r="B637" s="1584" t="s">
        <v>817</v>
      </c>
      <c r="C637" s="1566" t="s">
        <v>191</v>
      </c>
      <c r="E637" s="1567"/>
    </row>
    <row r="638" spans="1:5" ht="18.75">
      <c r="A638" s="1561" t="s">
        <v>1671</v>
      </c>
      <c r="B638" s="1584" t="s">
        <v>818</v>
      </c>
      <c r="C638" s="1566" t="s">
        <v>191</v>
      </c>
      <c r="E638" s="1567"/>
    </row>
    <row r="639" spans="1:5" ht="18.75">
      <c r="A639" s="1561" t="s">
        <v>1672</v>
      </c>
      <c r="B639" s="1584" t="s">
        <v>819</v>
      </c>
      <c r="C639" s="1566" t="s">
        <v>191</v>
      </c>
      <c r="E639" s="1567"/>
    </row>
    <row r="640" spans="1:5" ht="18.75">
      <c r="A640" s="1561" t="s">
        <v>1673</v>
      </c>
      <c r="B640" s="1584" t="s">
        <v>820</v>
      </c>
      <c r="C640" s="1566" t="s">
        <v>191</v>
      </c>
      <c r="E640" s="1567"/>
    </row>
    <row r="641" spans="1:5" ht="18.75">
      <c r="A641" s="1561" t="s">
        <v>1674</v>
      </c>
      <c r="B641" s="1584" t="s">
        <v>821</v>
      </c>
      <c r="C641" s="1566" t="s">
        <v>191</v>
      </c>
      <c r="E641" s="1567"/>
    </row>
    <row r="642" spans="1:5" ht="18.75">
      <c r="A642" s="1561" t="s">
        <v>1675</v>
      </c>
      <c r="B642" s="1584" t="s">
        <v>822</v>
      </c>
      <c r="C642" s="1566" t="s">
        <v>191</v>
      </c>
      <c r="E642" s="1567"/>
    </row>
    <row r="643" spans="1:5" ht="18.75">
      <c r="A643" s="1561" t="s">
        <v>1676</v>
      </c>
      <c r="B643" s="1584" t="s">
        <v>823</v>
      </c>
      <c r="C643" s="1566" t="s">
        <v>191</v>
      </c>
      <c r="E643" s="1567"/>
    </row>
    <row r="644" spans="1:5" ht="18.75">
      <c r="A644" s="1561" t="s">
        <v>1677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1678</v>
      </c>
      <c r="B645" s="1592" t="s">
        <v>825</v>
      </c>
      <c r="C645" s="1566" t="s">
        <v>191</v>
      </c>
      <c r="E645" s="1567"/>
    </row>
    <row r="646" spans="1:5" ht="18.75">
      <c r="A646" s="1561" t="s">
        <v>1679</v>
      </c>
      <c r="B646" s="1583" t="s">
        <v>2014</v>
      </c>
      <c r="C646" s="1566" t="s">
        <v>191</v>
      </c>
      <c r="E646" s="1567"/>
    </row>
    <row r="647" spans="1:5" ht="18.75">
      <c r="A647" s="1561" t="s">
        <v>1680</v>
      </c>
      <c r="B647" s="1584" t="s">
        <v>2015</v>
      </c>
      <c r="C647" s="1566" t="s">
        <v>191</v>
      </c>
      <c r="E647" s="1567"/>
    </row>
    <row r="648" spans="1:5" ht="18.75">
      <c r="A648" s="1561" t="s">
        <v>1681</v>
      </c>
      <c r="B648" s="1584" t="s">
        <v>2016</v>
      </c>
      <c r="C648" s="1566" t="s">
        <v>191</v>
      </c>
      <c r="E648" s="1567"/>
    </row>
    <row r="649" spans="1:5" ht="18.75">
      <c r="A649" s="1561" t="s">
        <v>1682</v>
      </c>
      <c r="B649" s="1584" t="s">
        <v>2017</v>
      </c>
      <c r="C649" s="1566" t="s">
        <v>191</v>
      </c>
      <c r="E649" s="1567"/>
    </row>
    <row r="650" spans="1:5" ht="18.75">
      <c r="A650" s="1561" t="s">
        <v>1683</v>
      </c>
      <c r="B650" s="1584" t="s">
        <v>2018</v>
      </c>
      <c r="C650" s="1566" t="s">
        <v>191</v>
      </c>
      <c r="E650" s="1567"/>
    </row>
    <row r="651" spans="1:5" ht="18.75">
      <c r="A651" s="1561" t="s">
        <v>1684</v>
      </c>
      <c r="B651" s="1584" t="s">
        <v>2019</v>
      </c>
      <c r="C651" s="1566" t="s">
        <v>191</v>
      </c>
      <c r="E651" s="1567"/>
    </row>
    <row r="652" spans="1:5" ht="18.75">
      <c r="A652" s="1561" t="s">
        <v>1685</v>
      </c>
      <c r="B652" s="1584" t="s">
        <v>2020</v>
      </c>
      <c r="C652" s="1566" t="s">
        <v>191</v>
      </c>
      <c r="E652" s="1567"/>
    </row>
    <row r="653" spans="1:5" ht="18.75">
      <c r="A653" s="1561" t="s">
        <v>1686</v>
      </c>
      <c r="B653" s="1584" t="s">
        <v>2021</v>
      </c>
      <c r="C653" s="1566" t="s">
        <v>191</v>
      </c>
      <c r="E653" s="1567"/>
    </row>
    <row r="654" spans="1:5" ht="18.75">
      <c r="A654" s="1561" t="s">
        <v>1687</v>
      </c>
      <c r="B654" s="1584" t="s">
        <v>2022</v>
      </c>
      <c r="C654" s="1566" t="s">
        <v>191</v>
      </c>
      <c r="E654" s="1567"/>
    </row>
    <row r="655" spans="1:5" ht="18.75">
      <c r="A655" s="1561" t="s">
        <v>1688</v>
      </c>
      <c r="B655" s="1584" t="s">
        <v>2023</v>
      </c>
      <c r="C655" s="1566" t="s">
        <v>191</v>
      </c>
      <c r="E655" s="1567"/>
    </row>
    <row r="656" spans="1:5" ht="18.75">
      <c r="A656" s="1561" t="s">
        <v>1689</v>
      </c>
      <c r="B656" s="1584" t="s">
        <v>2024</v>
      </c>
      <c r="C656" s="1566" t="s">
        <v>191</v>
      </c>
      <c r="E656" s="1567"/>
    </row>
    <row r="657" spans="1:5" ht="18.75">
      <c r="A657" s="1561" t="s">
        <v>1690</v>
      </c>
      <c r="B657" s="1584" t="s">
        <v>2025</v>
      </c>
      <c r="C657" s="1566" t="s">
        <v>191</v>
      </c>
      <c r="E657" s="1567"/>
    </row>
    <row r="658" spans="1:5" ht="18.75">
      <c r="A658" s="1561" t="s">
        <v>1691</v>
      </c>
      <c r="B658" s="1584" t="s">
        <v>2026</v>
      </c>
      <c r="C658" s="1566" t="s">
        <v>191</v>
      </c>
      <c r="E658" s="1567"/>
    </row>
    <row r="659" spans="1:5" ht="18.75">
      <c r="A659" s="1561" t="s">
        <v>1692</v>
      </c>
      <c r="B659" s="1584" t="s">
        <v>2027</v>
      </c>
      <c r="C659" s="1566" t="s">
        <v>191</v>
      </c>
      <c r="E659" s="1567"/>
    </row>
    <row r="660" spans="1:5" ht="18.75">
      <c r="A660" s="1561" t="s">
        <v>1693</v>
      </c>
      <c r="B660" s="1584" t="s">
        <v>2028</v>
      </c>
      <c r="C660" s="1566" t="s">
        <v>191</v>
      </c>
      <c r="E660" s="1567"/>
    </row>
    <row r="661" spans="1:5" ht="18.75">
      <c r="A661" s="1561" t="s">
        <v>1694</v>
      </c>
      <c r="B661" s="1584" t="s">
        <v>2029</v>
      </c>
      <c r="C661" s="1566" t="s">
        <v>191</v>
      </c>
      <c r="E661" s="1567"/>
    </row>
    <row r="662" spans="1:5" ht="18.75">
      <c r="A662" s="1561" t="s">
        <v>1695</v>
      </c>
      <c r="B662" s="1584" t="s">
        <v>2030</v>
      </c>
      <c r="C662" s="1566" t="s">
        <v>191</v>
      </c>
      <c r="E662" s="1567"/>
    </row>
    <row r="663" spans="1:5" ht="18.75">
      <c r="A663" s="1561" t="s">
        <v>1696</v>
      </c>
      <c r="B663" s="1584" t="s">
        <v>2031</v>
      </c>
      <c r="C663" s="1566" t="s">
        <v>191</v>
      </c>
      <c r="E663" s="1567"/>
    </row>
    <row r="664" spans="1:5" ht="18.75">
      <c r="A664" s="1561" t="s">
        <v>1697</v>
      </c>
      <c r="B664" s="1584" t="s">
        <v>2032</v>
      </c>
      <c r="C664" s="1566" t="s">
        <v>191</v>
      </c>
      <c r="E664" s="1567"/>
    </row>
    <row r="665" spans="1:5" ht="18.75">
      <c r="A665" s="1561" t="s">
        <v>1698</v>
      </c>
      <c r="B665" s="1584" t="s">
        <v>2033</v>
      </c>
      <c r="C665" s="1566" t="s">
        <v>191</v>
      </c>
      <c r="E665" s="1567"/>
    </row>
    <row r="666" spans="1:5" ht="18.75">
      <c r="A666" s="1561" t="s">
        <v>1699</v>
      </c>
      <c r="B666" s="1584" t="s">
        <v>2034</v>
      </c>
      <c r="C666" s="1566" t="s">
        <v>191</v>
      </c>
      <c r="E666" s="1567"/>
    </row>
    <row r="667" spans="1:5" ht="19.5" thickBot="1">
      <c r="A667" s="1561" t="s">
        <v>1700</v>
      </c>
      <c r="B667" s="1587" t="s">
        <v>2035</v>
      </c>
      <c r="C667" s="1566" t="s">
        <v>191</v>
      </c>
      <c r="E667" s="1567"/>
    </row>
    <row r="668" spans="1:5" ht="18.75">
      <c r="A668" s="1561" t="s">
        <v>1701</v>
      </c>
      <c r="B668" s="1583" t="s">
        <v>2036</v>
      </c>
      <c r="C668" s="1566" t="s">
        <v>191</v>
      </c>
      <c r="E668" s="1567"/>
    </row>
    <row r="669" spans="1:5" ht="18.75">
      <c r="A669" s="1561" t="s">
        <v>1702</v>
      </c>
      <c r="B669" s="1584" t="s">
        <v>2037</v>
      </c>
      <c r="C669" s="1566" t="s">
        <v>191</v>
      </c>
      <c r="E669" s="1567"/>
    </row>
    <row r="670" spans="1:5" ht="18.75">
      <c r="A670" s="1561" t="s">
        <v>1703</v>
      </c>
      <c r="B670" s="1584" t="s">
        <v>2038</v>
      </c>
      <c r="C670" s="1566" t="s">
        <v>191</v>
      </c>
      <c r="E670" s="1567"/>
    </row>
    <row r="671" spans="1:5" ht="18.75">
      <c r="A671" s="1561" t="s">
        <v>1704</v>
      </c>
      <c r="B671" s="1584" t="s">
        <v>2039</v>
      </c>
      <c r="C671" s="1566" t="s">
        <v>191</v>
      </c>
      <c r="E671" s="1567"/>
    </row>
    <row r="672" spans="1:5" ht="18.75">
      <c r="A672" s="1561" t="s">
        <v>1705</v>
      </c>
      <c r="B672" s="1584" t="s">
        <v>2040</v>
      </c>
      <c r="C672" s="1566" t="s">
        <v>191</v>
      </c>
      <c r="E672" s="1567"/>
    </row>
    <row r="673" spans="1:5" ht="18.75">
      <c r="A673" s="1561" t="s">
        <v>1706</v>
      </c>
      <c r="B673" s="1584" t="s">
        <v>2041</v>
      </c>
      <c r="C673" s="1566" t="s">
        <v>191</v>
      </c>
      <c r="E673" s="1567"/>
    </row>
    <row r="674" spans="1:5" ht="18.75">
      <c r="A674" s="1561" t="s">
        <v>1707</v>
      </c>
      <c r="B674" s="1584" t="s">
        <v>2042</v>
      </c>
      <c r="C674" s="1566" t="s">
        <v>191</v>
      </c>
      <c r="E674" s="1567"/>
    </row>
    <row r="675" spans="1:5" ht="18.75">
      <c r="A675" s="1561" t="s">
        <v>1708</v>
      </c>
      <c r="B675" s="1584" t="s">
        <v>2043</v>
      </c>
      <c r="C675" s="1566" t="s">
        <v>191</v>
      </c>
      <c r="E675" s="1567"/>
    </row>
    <row r="676" spans="1:5" ht="18.75">
      <c r="A676" s="1561" t="s">
        <v>1709</v>
      </c>
      <c r="B676" s="1584" t="s">
        <v>2044</v>
      </c>
      <c r="C676" s="1566" t="s">
        <v>191</v>
      </c>
      <c r="E676" s="1567"/>
    </row>
    <row r="677" spans="1:5" ht="19.5">
      <c r="A677" s="1561" t="s">
        <v>1710</v>
      </c>
      <c r="B677" s="1585" t="s">
        <v>2045</v>
      </c>
      <c r="C677" s="1566" t="s">
        <v>191</v>
      </c>
      <c r="E677" s="1567"/>
    </row>
    <row r="678" spans="1:5" ht="19.5" thickBot="1">
      <c r="A678" s="1561" t="s">
        <v>1711</v>
      </c>
      <c r="B678" s="1587" t="s">
        <v>2046</v>
      </c>
      <c r="C678" s="1566" t="s">
        <v>191</v>
      </c>
      <c r="E678" s="1567"/>
    </row>
    <row r="679" spans="1:5" ht="18.75">
      <c r="A679" s="1561" t="s">
        <v>1712</v>
      </c>
      <c r="B679" s="1583" t="s">
        <v>2047</v>
      </c>
      <c r="C679" s="1566" t="s">
        <v>191</v>
      </c>
      <c r="E679" s="1567"/>
    </row>
    <row r="680" spans="1:5" ht="18.75">
      <c r="A680" s="1561" t="s">
        <v>1713</v>
      </c>
      <c r="B680" s="1584" t="s">
        <v>2048</v>
      </c>
      <c r="C680" s="1566" t="s">
        <v>191</v>
      </c>
      <c r="E680" s="1567"/>
    </row>
    <row r="681" spans="1:5" ht="18.75">
      <c r="A681" s="1561" t="s">
        <v>1714</v>
      </c>
      <c r="B681" s="1584" t="s">
        <v>2049</v>
      </c>
      <c r="C681" s="1566" t="s">
        <v>191</v>
      </c>
      <c r="E681" s="1567"/>
    </row>
    <row r="682" spans="1:5" ht="18.75">
      <c r="A682" s="1561" t="s">
        <v>1715</v>
      </c>
      <c r="B682" s="1584" t="s">
        <v>2050</v>
      </c>
      <c r="C682" s="1566" t="s">
        <v>191</v>
      </c>
      <c r="E682" s="1567"/>
    </row>
    <row r="683" spans="1:5" ht="20.25" thickBot="1">
      <c r="A683" s="1561" t="s">
        <v>1716</v>
      </c>
      <c r="B683" s="1592" t="s">
        <v>2051</v>
      </c>
      <c r="C683" s="1566" t="s">
        <v>191</v>
      </c>
      <c r="E683" s="1567"/>
    </row>
    <row r="684" spans="1:5" ht="18.75">
      <c r="A684" s="1561" t="s">
        <v>1717</v>
      </c>
      <c r="B684" s="1583" t="s">
        <v>2052</v>
      </c>
      <c r="C684" s="1566" t="s">
        <v>191</v>
      </c>
      <c r="E684" s="1567"/>
    </row>
    <row r="685" spans="1:5" ht="18.75">
      <c r="A685" s="1561" t="s">
        <v>1718</v>
      </c>
      <c r="B685" s="1584" t="s">
        <v>2053</v>
      </c>
      <c r="C685" s="1566" t="s">
        <v>191</v>
      </c>
      <c r="E685" s="1567"/>
    </row>
    <row r="686" spans="1:5" ht="18.75">
      <c r="A686" s="1561" t="s">
        <v>1719</v>
      </c>
      <c r="B686" s="1584" t="s">
        <v>2054</v>
      </c>
      <c r="C686" s="1566" t="s">
        <v>191</v>
      </c>
      <c r="E686" s="1567"/>
    </row>
    <row r="687" spans="1:5" ht="18.75">
      <c r="A687" s="1561" t="s">
        <v>1720</v>
      </c>
      <c r="B687" s="1584" t="s">
        <v>2055</v>
      </c>
      <c r="C687" s="1566" t="s">
        <v>191</v>
      </c>
      <c r="E687" s="1567"/>
    </row>
    <row r="688" spans="1:5" ht="18.75">
      <c r="A688" s="1561" t="s">
        <v>1721</v>
      </c>
      <c r="B688" s="1584" t="s">
        <v>2056</v>
      </c>
      <c r="C688" s="1566" t="s">
        <v>191</v>
      </c>
      <c r="E688" s="1567"/>
    </row>
    <row r="689" spans="1:5" ht="18.75">
      <c r="A689" s="1561" t="s">
        <v>1722</v>
      </c>
      <c r="B689" s="1584" t="s">
        <v>2057</v>
      </c>
      <c r="C689" s="1566" t="s">
        <v>191</v>
      </c>
      <c r="E689" s="1567"/>
    </row>
    <row r="690" spans="1:5" ht="18.75">
      <c r="A690" s="1561" t="s">
        <v>1723</v>
      </c>
      <c r="B690" s="1584" t="s">
        <v>2058</v>
      </c>
      <c r="C690" s="1566" t="s">
        <v>191</v>
      </c>
      <c r="E690" s="1567"/>
    </row>
    <row r="691" spans="1:5" ht="18.75">
      <c r="A691" s="1561" t="s">
        <v>1724</v>
      </c>
      <c r="B691" s="1584" t="s">
        <v>2059</v>
      </c>
      <c r="C691" s="1566" t="s">
        <v>191</v>
      </c>
      <c r="E691" s="1567"/>
    </row>
    <row r="692" spans="1:5" ht="18.75">
      <c r="A692" s="1561" t="s">
        <v>1725</v>
      </c>
      <c r="B692" s="1584" t="s">
        <v>2060</v>
      </c>
      <c r="C692" s="1566" t="s">
        <v>191</v>
      </c>
      <c r="E692" s="1567"/>
    </row>
    <row r="693" spans="1:5" ht="18.75">
      <c r="A693" s="1561" t="s">
        <v>1726</v>
      </c>
      <c r="B693" s="1584" t="s">
        <v>2061</v>
      </c>
      <c r="C693" s="1566" t="s">
        <v>191</v>
      </c>
      <c r="E693" s="1567"/>
    </row>
    <row r="694" spans="1:5" ht="20.25" thickBot="1">
      <c r="A694" s="1561" t="s">
        <v>1727</v>
      </c>
      <c r="B694" s="1592" t="s">
        <v>2062</v>
      </c>
      <c r="C694" s="1566" t="s">
        <v>191</v>
      </c>
      <c r="E694" s="1567"/>
    </row>
    <row r="695" spans="1:5" ht="18.75">
      <c r="A695" s="1561" t="s">
        <v>1728</v>
      </c>
      <c r="B695" s="1583" t="s">
        <v>2063</v>
      </c>
      <c r="C695" s="1566" t="s">
        <v>191</v>
      </c>
      <c r="E695" s="1567"/>
    </row>
    <row r="696" spans="1:5" ht="18.75">
      <c r="A696" s="1561" t="s">
        <v>1729</v>
      </c>
      <c r="B696" s="1584" t="s">
        <v>2064</v>
      </c>
      <c r="C696" s="1566" t="s">
        <v>191</v>
      </c>
      <c r="E696" s="1567"/>
    </row>
    <row r="697" spans="1:5" ht="18.75">
      <c r="A697" s="1561" t="s">
        <v>1730</v>
      </c>
      <c r="B697" s="1584" t="s">
        <v>2065</v>
      </c>
      <c r="C697" s="1566" t="s">
        <v>191</v>
      </c>
      <c r="E697" s="1567"/>
    </row>
    <row r="698" spans="1:5" ht="18.75">
      <c r="A698" s="1561" t="s">
        <v>1731</v>
      </c>
      <c r="B698" s="1584" t="s">
        <v>2066</v>
      </c>
      <c r="C698" s="1566" t="s">
        <v>191</v>
      </c>
      <c r="E698" s="1567"/>
    </row>
    <row r="699" spans="1:5" ht="18.75">
      <c r="A699" s="1561" t="s">
        <v>1732</v>
      </c>
      <c r="B699" s="1584" t="s">
        <v>2067</v>
      </c>
      <c r="C699" s="1566" t="s">
        <v>191</v>
      </c>
      <c r="E699" s="1567"/>
    </row>
    <row r="700" spans="1:5" ht="18.75">
      <c r="A700" s="1561" t="s">
        <v>1733</v>
      </c>
      <c r="B700" s="1584" t="s">
        <v>2068</v>
      </c>
      <c r="C700" s="1566" t="s">
        <v>191</v>
      </c>
      <c r="E700" s="1567"/>
    </row>
    <row r="701" spans="1:5" ht="18.75">
      <c r="A701" s="1561" t="s">
        <v>1734</v>
      </c>
      <c r="B701" s="1584" t="s">
        <v>2069</v>
      </c>
      <c r="C701" s="1566" t="s">
        <v>191</v>
      </c>
      <c r="E701" s="1567"/>
    </row>
    <row r="702" spans="1:5" ht="18.75">
      <c r="A702" s="1561" t="s">
        <v>1735</v>
      </c>
      <c r="B702" s="1584" t="s">
        <v>2070</v>
      </c>
      <c r="C702" s="1566" t="s">
        <v>191</v>
      </c>
      <c r="E702" s="1567"/>
    </row>
    <row r="703" spans="1:5" ht="18.75">
      <c r="A703" s="1561" t="s">
        <v>1736</v>
      </c>
      <c r="B703" s="1584" t="s">
        <v>2071</v>
      </c>
      <c r="C703" s="1566" t="s">
        <v>191</v>
      </c>
      <c r="E703" s="1567"/>
    </row>
    <row r="704" spans="1:5" ht="20.25" thickBot="1">
      <c r="A704" s="1561" t="s">
        <v>1737</v>
      </c>
      <c r="B704" s="1592" t="s">
        <v>2072</v>
      </c>
      <c r="C704" s="1566" t="s">
        <v>191</v>
      </c>
      <c r="E704" s="1567"/>
    </row>
    <row r="705" spans="1:5" ht="18.75">
      <c r="A705" s="1561" t="s">
        <v>1738</v>
      </c>
      <c r="B705" s="1583" t="s">
        <v>2073</v>
      </c>
      <c r="C705" s="1566" t="s">
        <v>191</v>
      </c>
      <c r="E705" s="1567"/>
    </row>
    <row r="706" spans="1:5" ht="18.75">
      <c r="A706" s="1561" t="s">
        <v>1739</v>
      </c>
      <c r="B706" s="1584" t="s">
        <v>2074</v>
      </c>
      <c r="C706" s="1566" t="s">
        <v>191</v>
      </c>
      <c r="E706" s="1567"/>
    </row>
    <row r="707" spans="1:5" ht="18.75">
      <c r="A707" s="1561" t="s">
        <v>1740</v>
      </c>
      <c r="B707" s="1584" t="s">
        <v>2075</v>
      </c>
      <c r="C707" s="1566" t="s">
        <v>191</v>
      </c>
      <c r="E707" s="1567"/>
    </row>
    <row r="708" spans="1:5" ht="18.75">
      <c r="A708" s="1561" t="s">
        <v>1741</v>
      </c>
      <c r="B708" s="1584" t="s">
        <v>2076</v>
      </c>
      <c r="C708" s="1566" t="s">
        <v>191</v>
      </c>
      <c r="E708" s="1567"/>
    </row>
    <row r="709" spans="1:5" ht="20.25" thickBot="1">
      <c r="A709" s="1561" t="s">
        <v>1742</v>
      </c>
      <c r="B709" s="1592" t="s">
        <v>2077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1743</v>
      </c>
    </row>
    <row r="713" spans="1:3" ht="14.25">
      <c r="A713" s="1598"/>
      <c r="B713" s="1599">
        <v>42429</v>
      </c>
      <c r="C713" s="1598" t="s">
        <v>1744</v>
      </c>
    </row>
    <row r="714" spans="1:3" ht="14.25">
      <c r="A714" s="1598"/>
      <c r="B714" s="1599">
        <v>42460</v>
      </c>
      <c r="C714" s="1598" t="s">
        <v>1745</v>
      </c>
    </row>
    <row r="715" spans="1:3" ht="14.25">
      <c r="A715" s="1598"/>
      <c r="B715" s="1599">
        <v>42490</v>
      </c>
      <c r="C715" s="1598" t="s">
        <v>1746</v>
      </c>
    </row>
    <row r="716" spans="1:3" ht="14.25">
      <c r="A716" s="1598"/>
      <c r="B716" s="1599">
        <v>42521</v>
      </c>
      <c r="C716" s="1598" t="s">
        <v>1747</v>
      </c>
    </row>
    <row r="717" spans="1:3" ht="14.25">
      <c r="A717" s="1598"/>
      <c r="B717" s="1599">
        <v>42551</v>
      </c>
      <c r="C717" s="1598" t="s">
        <v>1748</v>
      </c>
    </row>
    <row r="718" spans="1:3" ht="14.25">
      <c r="A718" s="1598"/>
      <c r="B718" s="1599">
        <v>42582</v>
      </c>
      <c r="C718" s="1598" t="s">
        <v>1749</v>
      </c>
    </row>
    <row r="719" spans="1:3" ht="14.25">
      <c r="A719" s="1598"/>
      <c r="B719" s="1599">
        <v>42613</v>
      </c>
      <c r="C719" s="1598" t="s">
        <v>1750</v>
      </c>
    </row>
    <row r="720" spans="1:3" ht="14.25">
      <c r="A720" s="1598"/>
      <c r="B720" s="1599">
        <v>42643</v>
      </c>
      <c r="C720" s="1598" t="s">
        <v>1751</v>
      </c>
    </row>
    <row r="721" spans="1:3" ht="14.25">
      <c r="A721" s="1598"/>
      <c r="B721" s="1599">
        <v>42674</v>
      </c>
      <c r="C721" s="1598" t="s">
        <v>1752</v>
      </c>
    </row>
    <row r="722" spans="1:3" ht="14.25">
      <c r="A722" s="1598"/>
      <c r="B722" s="1599">
        <v>42704</v>
      </c>
      <c r="C722" s="1598" t="s">
        <v>1753</v>
      </c>
    </row>
    <row r="723" spans="1:3" ht="14.25">
      <c r="A723" s="1598"/>
      <c r="B723" s="1599">
        <v>42735</v>
      </c>
      <c r="C723" s="1598" t="s">
        <v>1754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2083</v>
      </c>
      <c r="I2" s="61"/>
    </row>
    <row r="3" spans="1:9" ht="12.75">
      <c r="A3" s="61" t="s">
        <v>767</v>
      </c>
      <c r="B3" s="61" t="s">
        <v>2081</v>
      </c>
      <c r="I3" s="61"/>
    </row>
    <row r="4" spans="1:9" ht="15.75">
      <c r="A4" s="61" t="s">
        <v>768</v>
      </c>
      <c r="B4" s="61" t="s">
        <v>1348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2082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38">
        <f>$B$7</f>
        <v>0</v>
      </c>
      <c r="J14" s="1739"/>
      <c r="K14" s="1739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1349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30">
        <f>$B$9</f>
        <v>0</v>
      </c>
      <c r="J16" s="1731"/>
      <c r="K16" s="1732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9">
        <f>$B$12</f>
        <v>0</v>
      </c>
      <c r="J19" s="1790"/>
      <c r="K19" s="1791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774" t="s">
        <v>935</v>
      </c>
      <c r="M23" s="1775"/>
      <c r="N23" s="1775"/>
      <c r="O23" s="1776"/>
      <c r="P23" s="1783" t="s">
        <v>936</v>
      </c>
      <c r="Q23" s="1784"/>
      <c r="R23" s="1784"/>
      <c r="S23" s="1785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63" t="s">
        <v>803</v>
      </c>
      <c r="K30" s="1764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59" t="s">
        <v>806</v>
      </c>
      <c r="K33" s="1760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61" t="s">
        <v>209</v>
      </c>
      <c r="K39" s="1762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57" t="s">
        <v>214</v>
      </c>
      <c r="K47" s="1758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59" t="s">
        <v>215</v>
      </c>
      <c r="K48" s="1760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53" t="s">
        <v>290</v>
      </c>
      <c r="K66" s="1754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53" t="s">
        <v>780</v>
      </c>
      <c r="K70" s="1754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53" t="s">
        <v>234</v>
      </c>
      <c r="K76" s="1754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53" t="s">
        <v>236</v>
      </c>
      <c r="K79" s="1754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55" t="s">
        <v>237</v>
      </c>
      <c r="K80" s="1756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55" t="s">
        <v>238</v>
      </c>
      <c r="K81" s="1756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55" t="s">
        <v>1759</v>
      </c>
      <c r="K82" s="1756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53" t="s">
        <v>239</v>
      </c>
      <c r="K83" s="1754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1756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53" t="s">
        <v>251</v>
      </c>
      <c r="K97" s="1754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53" t="s">
        <v>252</v>
      </c>
      <c r="K98" s="1754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53" t="s">
        <v>253</v>
      </c>
      <c r="K99" s="1754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53" t="s">
        <v>254</v>
      </c>
      <c r="K100" s="1754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53" t="s">
        <v>1760</v>
      </c>
      <c r="K107" s="1754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53" t="s">
        <v>1757</v>
      </c>
      <c r="K111" s="1754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53" t="s">
        <v>1758</v>
      </c>
      <c r="K112" s="1754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55" t="s">
        <v>264</v>
      </c>
      <c r="K113" s="1756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53" t="s">
        <v>291</v>
      </c>
      <c r="K114" s="1754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51" t="s">
        <v>265</v>
      </c>
      <c r="K117" s="1752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51" t="s">
        <v>266</v>
      </c>
      <c r="K118" s="1752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51" t="s">
        <v>679</v>
      </c>
      <c r="K126" s="1752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51" t="s">
        <v>741</v>
      </c>
      <c r="K129" s="1752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53" t="s">
        <v>742</v>
      </c>
      <c r="K130" s="1754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46" t="s">
        <v>987</v>
      </c>
      <c r="K135" s="1747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8" t="s">
        <v>750</v>
      </c>
      <c r="K139" s="1749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8" t="s">
        <v>750</v>
      </c>
      <c r="K140" s="1749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 objects="1" scenarios="1"/>
  <mergeCells count="35"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  <mergeCell ref="J80:K80"/>
    <mergeCell ref="J100:K100"/>
    <mergeCell ref="J107:K107"/>
    <mergeCell ref="J111:K111"/>
    <mergeCell ref="J112:K112"/>
    <mergeCell ref="J113:K113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5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Kremena Raicheva</cp:lastModifiedBy>
  <cp:lastPrinted>2013-12-30T07:01:00Z</cp:lastPrinted>
  <dcterms:created xsi:type="dcterms:W3CDTF">1997-12-10T11:54:07Z</dcterms:created>
  <dcterms:modified xsi:type="dcterms:W3CDTF">2017-01-31T14:53:14Z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