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4" i="1" l="1"/>
  <c r="E64" i="1"/>
  <c r="G64" i="1" s="1"/>
  <c r="E63" i="1"/>
  <c r="F62" i="1"/>
  <c r="E62" i="1"/>
  <c r="G62" i="1" s="1"/>
  <c r="F61" i="1"/>
  <c r="E61" i="1"/>
  <c r="G61" i="1" s="1"/>
  <c r="G58" i="1"/>
  <c r="G57" i="1"/>
  <c r="G56" i="1"/>
  <c r="G55" i="1"/>
  <c r="G54" i="1"/>
  <c r="G53" i="1"/>
  <c r="F52" i="1"/>
  <c r="F51" i="1" s="1"/>
  <c r="F60" i="1" s="1"/>
  <c r="F59" i="1" s="1"/>
  <c r="E52" i="1"/>
  <c r="G52" i="1" s="1"/>
  <c r="E51" i="1"/>
  <c r="G51" i="1" s="1"/>
  <c r="G50" i="1"/>
  <c r="G49" i="1"/>
  <c r="G48" i="1"/>
  <c r="G47" i="1"/>
  <c r="G46" i="1"/>
  <c r="G45" i="1"/>
  <c r="G44" i="1"/>
  <c r="G43" i="1"/>
  <c r="F42" i="1"/>
  <c r="F63" i="1" s="1"/>
  <c r="G41" i="1"/>
  <c r="E40" i="1"/>
  <c r="G38" i="1"/>
  <c r="G37" i="1"/>
  <c r="G36" i="1"/>
  <c r="F35" i="1"/>
  <c r="E35" i="1"/>
  <c r="G35" i="1" s="1"/>
  <c r="G34" i="1"/>
  <c r="F33" i="1"/>
  <c r="F32" i="1" s="1"/>
  <c r="E33" i="1"/>
  <c r="G33" i="1" s="1"/>
  <c r="E32" i="1"/>
  <c r="G32" i="1" s="1"/>
  <c r="G27" i="1"/>
  <c r="G26" i="1"/>
  <c r="G25" i="1"/>
  <c r="F23" i="1"/>
  <c r="E23" i="1"/>
  <c r="G23" i="1" s="1"/>
  <c r="G22" i="1"/>
  <c r="G21" i="1"/>
  <c r="G20" i="1"/>
  <c r="F18" i="1"/>
  <c r="E18" i="1"/>
  <c r="G18" i="1" s="1"/>
  <c r="G17" i="1"/>
  <c r="G16" i="1"/>
  <c r="G15" i="1"/>
  <c r="F13" i="1"/>
  <c r="E13" i="1"/>
  <c r="E11" i="1" s="1"/>
  <c r="F11" i="1"/>
  <c r="F9" i="1" s="1"/>
  <c r="G11" i="1" l="1"/>
  <c r="E9" i="1"/>
  <c r="G40" i="1"/>
  <c r="G63" i="1"/>
  <c r="G13" i="1"/>
  <c r="E39" i="1"/>
  <c r="G39" i="1" s="1"/>
  <c r="F40" i="1"/>
  <c r="F39" i="1" s="1"/>
  <c r="F30" i="1" s="1"/>
  <c r="F28" i="1" s="1"/>
  <c r="F65" i="1" s="1"/>
  <c r="G42" i="1"/>
  <c r="E60" i="1"/>
  <c r="E59" i="1" l="1"/>
  <c r="G59" i="1" s="1"/>
  <c r="G60" i="1"/>
  <c r="E30" i="1"/>
  <c r="G9" i="1"/>
  <c r="E28" i="1" l="1"/>
  <c r="G30" i="1"/>
  <c r="G28" i="1" l="1"/>
  <c r="E65" i="1"/>
  <c r="G65" i="1" s="1"/>
</calcChain>
</file>

<file path=xl/sharedStrings.xml><?xml version="1.0" encoding="utf-8"?>
<sst xmlns="http://schemas.openxmlformats.org/spreadsheetml/2006/main" count="101" uniqueCount="66">
  <si>
    <t>ПРИЛОЖЕНИЕ №1</t>
  </si>
  <si>
    <t>ОБЩИНА ПЛОВДИВ</t>
  </si>
  <si>
    <t xml:space="preserve">ПЛАН - СМЕТКА </t>
  </si>
  <si>
    <t xml:space="preserve">ЗА ПРИХОДИТЕ И ЗА НЕОБХОДИМИТЕ РАЗХОДИ ЗА 2022 ГОДИНА ЗА ДЕЙНОСТИТЕ ПО ЧЛ. 66, АЛ. 1 ОТ ЗМДТ С ИЗТОЧНИК НА ФИНАНСИРАНЕ ТАКСА "БИТОВИ ОТПАДЪЦИ" </t>
  </si>
  <si>
    <t xml:space="preserve"> /в лева/</t>
  </si>
  <si>
    <t>№ НА 
Д-СТ</t>
  </si>
  <si>
    <t>№ И НАИМЕНОВАНИЕ НА ПАРАГРАФИТЕ</t>
  </si>
  <si>
    <t>№ ПО РЕД</t>
  </si>
  <si>
    <t>НАИМЕНОВАНИЕ НА ПРИХОДИТЕ И РАЗХОДИТЕ</t>
  </si>
  <si>
    <t>ПЛАН 2022 ГОД. ПРИЕТ С РЕШЕНИЕ №45, ВЗЕТО С ПРОТОКОЛ №4 ОТ 24.02.2022 ГОД. НА ОБС - ПЛОВДИВ</t>
  </si>
  <si>
    <t>ПРЕДЛОЖЕНИЕ ЗА ИЗМЕНЕНИЕ
/+/-/</t>
  </si>
  <si>
    <t>ПЛАН 2022 ГОД. 
СТАВА
/к.5+к.6/</t>
  </si>
  <si>
    <t>I</t>
  </si>
  <si>
    <t>ПРИХОДИ ПРЕДВИДЕНИ В ПЛАН-СМЕТКАТА</t>
  </si>
  <si>
    <t>в това число:</t>
  </si>
  <si>
    <t>§27-07 такса за битови отпадъци</t>
  </si>
  <si>
    <t>1</t>
  </si>
  <si>
    <t>ОТ ТАКСА "БИТОВИ ОТПАДЪЦИ"</t>
  </si>
  <si>
    <t>1.1</t>
  </si>
  <si>
    <t>ОТ ГРАЖДАНИТЕ</t>
  </si>
  <si>
    <t>от тях:</t>
  </si>
  <si>
    <t>ЗА СМЕТОСЪБИРАНЕ И СМЕТОИЗВОЗВАНЕ</t>
  </si>
  <si>
    <t>ЗА ОБЕЗВРЕЖДАНЕ НА БИТОВИТЕ ОТПАДЪЦИ В ДЕПА ИЛИ ДРУГИ СЪОРЪЖЕНИЯ</t>
  </si>
  <si>
    <t>ЗА ЧИСТОТА НА ТЕРИТОРИИТЕ ЗА ОБЩЕСТВЕНО ПОЛЗВАНЕ</t>
  </si>
  <si>
    <t>1.2</t>
  </si>
  <si>
    <t>ОТ ПРЕДПРИЯТИЯ, ВКЛЮЧИТЕЛНО И ФИРМИ НА ЕТ</t>
  </si>
  <si>
    <t>1.3</t>
  </si>
  <si>
    <t>ОТ ДЪРЖАВНИ И ОБЩИНСКИ УЧИЛИЩА</t>
  </si>
  <si>
    <t>II</t>
  </si>
  <si>
    <t xml:space="preserve">РАЗХОДИ ПЛАНИРАНИ В ПЛАН-СМЕТКАТА ЗА ДЕЙНОСТИТЕ ПО ЧЛ. 66, АЛ. 1 ОТ ЗМДТ </t>
  </si>
  <si>
    <t>РАЗХОДИ ОТ ПРИХОДИТЕ ОТ ТАКСА "БИТОВИ ОТПАДЪЦИ"</t>
  </si>
  <si>
    <t>"СМЕТОСЪБИРАНЕ И СМЕТОИЗВОЗВАНЕ"</t>
  </si>
  <si>
    <t>ЗА ОСИГУРЯВАНЕ НА СЪДОВЕ ЗА СЪХРАНЯВАНЕ НА БИТОВИ ОТПАДЪЦИ - КОНТЕЙНЕРИ, КОФИ И ДРУГИ</t>
  </si>
  <si>
    <t>по пълна бюджетна класификация</t>
  </si>
  <si>
    <t>ЗА СЪДОВЕ ЗА БИТОВИ ОТПАДЪЦИ</t>
  </si>
  <si>
    <t>ЗА СЪБИРАНЕ, ВКЛЮЧИТЕЛНО РАЗДЕЛНО НА БИТОВИТЕ ОТПАДЪЦИ И ТРАНСПОРТИРАНЕТО ИМ ДО ДЕПАТА ИЛИ ДРУГИ ИНСТАЛАЦИИ И СЪОРЪЖЕНИЯ ЗА ТРЕТИРАНЕТО ИМ</t>
  </si>
  <si>
    <t xml:space="preserve">ОП "ЧИСТОТА" </t>
  </si>
  <si>
    <t>§37-01 внесен ДДС (-)</t>
  </si>
  <si>
    <t xml:space="preserve">ВНЕСЕН ДДС, СЪГЛАСНО ЧЛ. 163а ОТ ЗДДС </t>
  </si>
  <si>
    <t>ОП "ТРАУРНА ДЕЙНОСТ"</t>
  </si>
  <si>
    <t>"ОБЕЗВРЕЖДАНЕ НА БИТОВИТЕ ОТПАДЪЦИ В ДЕПА ИЛИ ДРУГИ СЪОРЪЖЕНИЯ"</t>
  </si>
  <si>
    <t>ЗА 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 ЧЛ. 60 И 64 ОТ ЗУО</t>
  </si>
  <si>
    <t xml:space="preserve">§93-36 друго финансиране - операции с активи - предоставени временни депозити и гаранции на други бюджетни организации (-/+) </t>
  </si>
  <si>
    <t xml:space="preserve">ОБЕЗПЕЧЕНИЯ ПО ЧЛ. 60 ОТ ЗУО </t>
  </si>
  <si>
    <t xml:space="preserve">ОТЧИСЛЕНИЯ ПО ЧЛ. 64 ОТ ЗУО </t>
  </si>
  <si>
    <t>§10-00 издръжка</t>
  </si>
  <si>
    <t xml:space="preserve">ЕКСПЛОАТАЦИЯ НА ОБЕКТ "РЕГИОНАЛНО ДЕПО ЗА НЕОПАСНИ ОТПАДЪЦИ" - С. ЦАЛАПИЦА </t>
  </si>
  <si>
    <t xml:space="preserve">ИНВЕСТИТОРСКИ КОНТРОЛ НА ОБЕКТ "РЕГИОНАЛНО ДЕПО ЗА НЕОПАСНИ ОТПАДЪЦИ" - С. ЦАЛАПИЦА </t>
  </si>
  <si>
    <t>КОНТРОЛ ПО ОБЕЗВРЕЖДАНЕ НА БИТОВИТЕ ОТПАДЪЦИ ОТ ОБЩИНА ПЛОВДИВ /ЗАПЛАТИ, ДРУГИ ВЪЗНАГРАЖДЕНИЯ И ОСИГУРИТЕЛНИ ПЛАЩАНИЯ НА КАНТАРДЖИИ/</t>
  </si>
  <si>
    <t>ЗА ПРОЕКТ „ДЕПО ЗА НЕОПАСНИ ОТПАДЪЦИ, С. ШИШМАНЦИ, ОБЩИНА РАКОВСКИ – ЕТАП III“ НА ОБЕКТ „ДЕПО ЗА НЕОПАСНИ ОТПАДЪЦИ И ИНСТАЛАЦИЯ ЗА БИОЛОГИЧНО РАЗГРАЖДАНЕ ПО ЗАКРИТ СПОСОБ, С. ШИШМАНЦИ</t>
  </si>
  <si>
    <t>ЗА ПРОМЯНА НА КОМПЛЕКСНО РАЗРЕШИТЕЛНО №380-Н0/2009  И ТАКСА ЗА ИЗДАВАНЕ НА КОМПЛЕКСНО РАЗРЕШИТЕЛНО НА ОБЕКТ "ДЕПО ЗА НЕОПАСНИ ОТПАДЪЦИ И ИНСТАЛАЦИЯ ЗА БИОЛОГИЧНО РАЗГРАЖДАНЕ ПО ЗАКРИТ СПОСОБ", С. ШИШМАНЦИ</t>
  </si>
  <si>
    <t>"МОНИТОРИНГ И ИЗПЪЛНЕНИЕ НА УСЛОВИЯТА НА КОМПЛЕКСНО РАЗРЕШИТЕЛНО ЗА ОБЕКТ "РЕГИОНАЛНО ДЕПО ЗА НЕОПАСНИ ОТПАДЪЦИ" И ДР. С. ЦАЛАПИЦА"</t>
  </si>
  <si>
    <t>ЗА РЕЗЕРВНИ ЧАСТИ НА ОБЕКТ "ДЕПО ЗА НЕОПАСНИ ОТПАДЪЦИ И ИНСТАЛАЦИЯ ЗА БИОЛОГИЧНО РАЗГРАЖДАНЕ ПО ЗАКРИТ СПОСОБ, С. ШИШМАНЦИ"</t>
  </si>
  <si>
    <t>"ЧИСТОТА НА ТЕРИТОРИИТЕ ЗА ОБЩЕСТВЕНО ПОЛЗВАНЕ"</t>
  </si>
  <si>
    <t>ЗА ПОЧИСТВАНЕ НА УЛИЧНИТЕ ПЛАТНА, ПЛОЩАДИТЕ, АЛЕИТЕ, ПАРКОВЕТЕ И ДРУГИ ТЕРИТОРИИ ОТ НАСЕЛЕНИТЕ МЕСТА, ПРЕДНАЗНАЧЕНИ ЗА ОБЩЕСТВЕНО ПОЛЗВАНЕ</t>
  </si>
  <si>
    <t>ОП "ГРАДИНИ И ПАРКОВЕ"</t>
  </si>
  <si>
    <t>ПРОТИВООБЛЕДЕНИТЕЛНИ МАТЕРИАЛИ ЗА ПОЧИСТВАНЕТО НА УЛИЧНИТЕ ПЛАТНА, ПЛОЩАДИТЕ, АЛЕИТЕ, ПАРКОВЕТЕ И ДРУГИТЕ ТЕРИТОРИИ ОТ НАСЕЛЕНИТЕ МЕСТА, ПРЕДНАЗНАЧЕНИ ЗА ОБЩЕСТВЕНО ПОЛЗВАНЕ</t>
  </si>
  <si>
    <t>ЗА ПОЧИСТВАНЕ И ПОДДЪРЖАНЕ НА ДЪЖДОПРИЕМНИТЕ ШАХТИ</t>
  </si>
  <si>
    <t>GPS УСТОЙСТВА ЗА КОНТРОЛ НА ТЕХНИКАТА ЗА ЗИМНО ПОЧИСТВАНЕ И ПОДДЪРЖАНЕ НА ПЪТНАТА МРЕЖА НА ТЕРИТОРИЯТА НА ОБЩИНА ПЛОВДИВ</t>
  </si>
  <si>
    <t>Местни дейности</t>
  </si>
  <si>
    <t>РЕКАПИТУЛАЦИЯ ПО ДЕЙНОСТИ ОТ ПЛАН-СМЕТКАТА ПО ЧЛ. 66, АЛ. 1 ОТ ЗМДТ</t>
  </si>
  <si>
    <t>ДЕЙНОСТ "ЧИСТОТА"</t>
  </si>
  <si>
    <t>ДЕЙНОСТ "УПРАВЛЕНИЕ НА ДЕЙНОСТИТЕ ПО ОТПАДЪЦИТЕ"</t>
  </si>
  <si>
    <t>ОБЕЗПЕЧЕНИЯ ПО ЧЛ. 60 ОТ ЗУО</t>
  </si>
  <si>
    <t>ОТЧИСЛЕНИЯ ПО ЧЛ. 64 ОТ ЗУО</t>
  </si>
  <si>
    <t>ОСТАТЪК /ПРИХОДИ МИНУС РАЗХОДИ/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</si>
</sst>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</font>
    <font>
      <b/>
      <u/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49" fontId="4" fillId="0" borderId="0" xfId="0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textRotation="90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3" fontId="4" fillId="0" borderId="1" xfId="0" applyNumberFormat="1" applyFont="1" applyFill="1" applyBorder="1" applyProtection="1"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1" xfId="0" applyNumberFormat="1" applyFont="1" applyFill="1" applyBorder="1" applyProtection="1">
      <protection locked="0"/>
    </xf>
    <xf numFmtId="3" fontId="4" fillId="0" borderId="1" xfId="0" applyNumberFormat="1" applyFont="1" applyFill="1" applyBorder="1" applyAlignment="1" applyProtection="1">
      <alignment wrapText="1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3" fontId="1" fillId="0" borderId="1" xfId="0" applyNumberFormat="1" applyFont="1" applyFill="1" applyBorder="1"/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4" fillId="0" borderId="1" xfId="0" applyFont="1" applyFill="1" applyBorder="1" applyProtection="1">
      <protection hidden="1"/>
    </xf>
    <xf numFmtId="49" fontId="4" fillId="0" borderId="1" xfId="0" applyNumberFormat="1" applyFont="1" applyFill="1" applyBorder="1" applyProtection="1">
      <protection hidden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31" workbookViewId="0">
      <selection activeCell="K5" sqref="K5"/>
    </sheetView>
  </sheetViews>
  <sheetFormatPr defaultRowHeight="15" x14ac:dyDescent="0.25"/>
  <cols>
    <col min="1" max="1" width="5.5703125" customWidth="1"/>
    <col min="2" max="2" width="18.140625" customWidth="1"/>
    <col min="3" max="3" width="5.28515625" customWidth="1"/>
    <col min="4" max="4" width="44.85546875" customWidth="1"/>
    <col min="5" max="5" width="18.85546875" customWidth="1"/>
    <col min="6" max="7" width="16.85546875" customWidth="1"/>
  </cols>
  <sheetData>
    <row r="1" spans="1:7" x14ac:dyDescent="0.25">
      <c r="A1" s="1"/>
      <c r="B1" s="2"/>
      <c r="C1" s="3"/>
      <c r="D1" s="2"/>
      <c r="E1" s="4"/>
      <c r="F1" s="4"/>
      <c r="G1" s="4" t="s">
        <v>0</v>
      </c>
    </row>
    <row r="2" spans="1:7" x14ac:dyDescent="0.25">
      <c r="A2" s="5" t="s">
        <v>1</v>
      </c>
      <c r="B2" s="5"/>
      <c r="C2" s="5"/>
      <c r="D2" s="5"/>
      <c r="E2" s="5"/>
      <c r="F2" s="5"/>
      <c r="G2" s="5"/>
    </row>
    <row r="3" spans="1:7" x14ac:dyDescent="0.25">
      <c r="A3" s="6" t="s">
        <v>2</v>
      </c>
      <c r="B3" s="6"/>
      <c r="C3" s="6"/>
      <c r="D3" s="6"/>
      <c r="E3" s="6"/>
      <c r="F3" s="6"/>
      <c r="G3" s="6"/>
    </row>
    <row r="4" spans="1:7" ht="21.75" customHeight="1" x14ac:dyDescent="0.25">
      <c r="A4" s="6" t="s">
        <v>3</v>
      </c>
      <c r="B4" s="6"/>
      <c r="C4" s="6"/>
      <c r="D4" s="6"/>
      <c r="E4" s="6"/>
      <c r="F4" s="6"/>
      <c r="G4" s="6"/>
    </row>
    <row r="5" spans="1:7" x14ac:dyDescent="0.25">
      <c r="A5" s="7"/>
      <c r="B5" s="8"/>
      <c r="C5" s="9"/>
      <c r="D5" s="8"/>
      <c r="E5" s="10"/>
      <c r="F5" s="10"/>
      <c r="G5" s="10"/>
    </row>
    <row r="6" spans="1:7" x14ac:dyDescent="0.25">
      <c r="A6" s="11"/>
      <c r="B6" s="8"/>
      <c r="C6" s="12"/>
      <c r="D6" s="8"/>
      <c r="E6" s="13"/>
      <c r="F6" s="13"/>
      <c r="G6" s="13" t="s">
        <v>4</v>
      </c>
    </row>
    <row r="7" spans="1:7" ht="67.5" x14ac:dyDescent="0.25">
      <c r="A7" s="14" t="s">
        <v>5</v>
      </c>
      <c r="B7" s="14" t="s">
        <v>6</v>
      </c>
      <c r="C7" s="15" t="s">
        <v>7</v>
      </c>
      <c r="D7" s="14" t="s">
        <v>8</v>
      </c>
      <c r="E7" s="16" t="s">
        <v>9</v>
      </c>
      <c r="F7" s="16" t="s">
        <v>10</v>
      </c>
      <c r="G7" s="16" t="s">
        <v>11</v>
      </c>
    </row>
    <row r="8" spans="1:7" x14ac:dyDescent="0.25">
      <c r="A8" s="14">
        <v>1</v>
      </c>
      <c r="B8" s="14">
        <v>2</v>
      </c>
      <c r="C8" s="14">
        <v>3</v>
      </c>
      <c r="D8" s="14">
        <v>4</v>
      </c>
      <c r="E8" s="17">
        <v>5</v>
      </c>
      <c r="F8" s="17">
        <v>6</v>
      </c>
      <c r="G8" s="17">
        <v>7</v>
      </c>
    </row>
    <row r="9" spans="1:7" x14ac:dyDescent="0.25">
      <c r="A9" s="18"/>
      <c r="B9" s="19"/>
      <c r="C9" s="20" t="s">
        <v>12</v>
      </c>
      <c r="D9" s="14" t="s">
        <v>13</v>
      </c>
      <c r="E9" s="21">
        <f>E11</f>
        <v>41576982</v>
      </c>
      <c r="F9" s="21">
        <f t="shared" ref="F9" si="0">F11</f>
        <v>0</v>
      </c>
      <c r="G9" s="21">
        <f>SUM(E9:F9)</f>
        <v>41576982</v>
      </c>
    </row>
    <row r="10" spans="1:7" x14ac:dyDescent="0.25">
      <c r="A10" s="18"/>
      <c r="B10" s="19"/>
      <c r="C10" s="20"/>
      <c r="D10" s="22" t="s">
        <v>14</v>
      </c>
      <c r="E10" s="23"/>
      <c r="F10" s="23"/>
      <c r="G10" s="23"/>
    </row>
    <row r="11" spans="1:7" x14ac:dyDescent="0.25">
      <c r="A11" s="24"/>
      <c r="B11" s="25" t="s">
        <v>15</v>
      </c>
      <c r="C11" s="26" t="s">
        <v>16</v>
      </c>
      <c r="D11" s="27" t="s">
        <v>17</v>
      </c>
      <c r="E11" s="28">
        <f>E13+E18+E23</f>
        <v>41576982</v>
      </c>
      <c r="F11" s="28">
        <f t="shared" ref="F11" si="1">F13+F18+F23</f>
        <v>0</v>
      </c>
      <c r="G11" s="28">
        <f t="shared" ref="G11:G65" si="2">SUM(E11:F11)</f>
        <v>41576982</v>
      </c>
    </row>
    <row r="12" spans="1:7" x14ac:dyDescent="0.25">
      <c r="A12" s="24"/>
      <c r="B12" s="25"/>
      <c r="C12" s="29"/>
      <c r="D12" s="22" t="s">
        <v>14</v>
      </c>
      <c r="E12" s="23"/>
      <c r="F12" s="23"/>
      <c r="G12" s="23"/>
    </row>
    <row r="13" spans="1:7" x14ac:dyDescent="0.25">
      <c r="A13" s="24"/>
      <c r="B13" s="25"/>
      <c r="C13" s="26" t="s">
        <v>18</v>
      </c>
      <c r="D13" s="27" t="s">
        <v>19</v>
      </c>
      <c r="E13" s="28">
        <f>SUM(E15:E17)</f>
        <v>19069995</v>
      </c>
      <c r="F13" s="28">
        <f t="shared" ref="F13" si="3">SUM(F15:F17)</f>
        <v>0</v>
      </c>
      <c r="G13" s="28">
        <f t="shared" si="2"/>
        <v>19069995</v>
      </c>
    </row>
    <row r="14" spans="1:7" x14ac:dyDescent="0.25">
      <c r="A14" s="24"/>
      <c r="B14" s="25"/>
      <c r="C14" s="29"/>
      <c r="D14" s="22" t="s">
        <v>20</v>
      </c>
      <c r="E14" s="23"/>
      <c r="F14" s="23"/>
      <c r="G14" s="23"/>
    </row>
    <row r="15" spans="1:7" x14ac:dyDescent="0.25">
      <c r="A15" s="24"/>
      <c r="B15" s="25"/>
      <c r="C15" s="29"/>
      <c r="D15" s="22" t="s">
        <v>21</v>
      </c>
      <c r="E15" s="30">
        <v>6427745</v>
      </c>
      <c r="F15" s="30"/>
      <c r="G15" s="30">
        <f t="shared" si="2"/>
        <v>6427745</v>
      </c>
    </row>
    <row r="16" spans="1:7" ht="22.5" x14ac:dyDescent="0.25">
      <c r="A16" s="24"/>
      <c r="B16" s="25"/>
      <c r="C16" s="29"/>
      <c r="D16" s="22" t="s">
        <v>22</v>
      </c>
      <c r="E16" s="30">
        <v>3851070</v>
      </c>
      <c r="F16" s="30"/>
      <c r="G16" s="30">
        <f t="shared" si="2"/>
        <v>3851070</v>
      </c>
    </row>
    <row r="17" spans="1:7" ht="22.5" x14ac:dyDescent="0.25">
      <c r="A17" s="24"/>
      <c r="B17" s="25"/>
      <c r="C17" s="29"/>
      <c r="D17" s="22" t="s">
        <v>23</v>
      </c>
      <c r="E17" s="30">
        <v>8791180</v>
      </c>
      <c r="F17" s="30"/>
      <c r="G17" s="30">
        <f t="shared" si="2"/>
        <v>8791180</v>
      </c>
    </row>
    <row r="18" spans="1:7" x14ac:dyDescent="0.25">
      <c r="A18" s="24"/>
      <c r="B18" s="25"/>
      <c r="C18" s="26" t="s">
        <v>24</v>
      </c>
      <c r="D18" s="27" t="s">
        <v>25</v>
      </c>
      <c r="E18" s="28">
        <f>SUM(E20:E22)</f>
        <v>22295044</v>
      </c>
      <c r="F18" s="28">
        <f t="shared" ref="F18" si="4">SUM(F20:F22)</f>
        <v>0</v>
      </c>
      <c r="G18" s="28">
        <f t="shared" si="2"/>
        <v>22295044</v>
      </c>
    </row>
    <row r="19" spans="1:7" x14ac:dyDescent="0.25">
      <c r="A19" s="24"/>
      <c r="B19" s="25"/>
      <c r="C19" s="29"/>
      <c r="D19" s="22" t="s">
        <v>20</v>
      </c>
      <c r="E19" s="23"/>
      <c r="F19" s="23"/>
      <c r="G19" s="23"/>
    </row>
    <row r="20" spans="1:7" x14ac:dyDescent="0.25">
      <c r="A20" s="24"/>
      <c r="B20" s="25"/>
      <c r="C20" s="29"/>
      <c r="D20" s="22" t="s">
        <v>21</v>
      </c>
      <c r="E20" s="30">
        <v>4873507</v>
      </c>
      <c r="F20" s="30"/>
      <c r="G20" s="30">
        <f t="shared" si="2"/>
        <v>4873507</v>
      </c>
    </row>
    <row r="21" spans="1:7" ht="22.5" x14ac:dyDescent="0.25">
      <c r="A21" s="24"/>
      <c r="B21" s="25"/>
      <c r="C21" s="29"/>
      <c r="D21" s="22" t="s">
        <v>22</v>
      </c>
      <c r="E21" s="30">
        <v>3344042</v>
      </c>
      <c r="F21" s="30"/>
      <c r="G21" s="30">
        <f t="shared" si="2"/>
        <v>3344042</v>
      </c>
    </row>
    <row r="22" spans="1:7" ht="22.5" x14ac:dyDescent="0.25">
      <c r="A22" s="24"/>
      <c r="B22" s="25"/>
      <c r="C22" s="29"/>
      <c r="D22" s="22" t="s">
        <v>23</v>
      </c>
      <c r="E22" s="30">
        <v>14077495</v>
      </c>
      <c r="F22" s="30"/>
      <c r="G22" s="30">
        <f t="shared" si="2"/>
        <v>14077495</v>
      </c>
    </row>
    <row r="23" spans="1:7" x14ac:dyDescent="0.25">
      <c r="A23" s="24"/>
      <c r="B23" s="25"/>
      <c r="C23" s="26" t="s">
        <v>26</v>
      </c>
      <c r="D23" s="27" t="s">
        <v>27</v>
      </c>
      <c r="E23" s="28">
        <f>SUM(E25:E27)</f>
        <v>211943</v>
      </c>
      <c r="F23" s="28">
        <f t="shared" ref="F23" si="5">SUM(F25:F27)</f>
        <v>0</v>
      </c>
      <c r="G23" s="28">
        <f t="shared" si="2"/>
        <v>211943</v>
      </c>
    </row>
    <row r="24" spans="1:7" x14ac:dyDescent="0.25">
      <c r="A24" s="24"/>
      <c r="B24" s="25"/>
      <c r="C24" s="29"/>
      <c r="D24" s="22" t="s">
        <v>20</v>
      </c>
      <c r="E24" s="23"/>
      <c r="F24" s="23"/>
      <c r="G24" s="23"/>
    </row>
    <row r="25" spans="1:7" x14ac:dyDescent="0.25">
      <c r="A25" s="24"/>
      <c r="B25" s="25"/>
      <c r="C25" s="29"/>
      <c r="D25" s="22" t="s">
        <v>21</v>
      </c>
      <c r="E25" s="30">
        <v>54967</v>
      </c>
      <c r="F25" s="30"/>
      <c r="G25" s="30">
        <f t="shared" si="2"/>
        <v>54967</v>
      </c>
    </row>
    <row r="26" spans="1:7" ht="22.5" x14ac:dyDescent="0.25">
      <c r="A26" s="24"/>
      <c r="B26" s="25"/>
      <c r="C26" s="29"/>
      <c r="D26" s="22" t="s">
        <v>22</v>
      </c>
      <c r="E26" s="30">
        <v>37310</v>
      </c>
      <c r="F26" s="30"/>
      <c r="G26" s="30">
        <f t="shared" si="2"/>
        <v>37310</v>
      </c>
    </row>
    <row r="27" spans="1:7" ht="22.5" x14ac:dyDescent="0.25">
      <c r="A27" s="24"/>
      <c r="B27" s="25"/>
      <c r="C27" s="29"/>
      <c r="D27" s="22" t="s">
        <v>23</v>
      </c>
      <c r="E27" s="30">
        <v>119666</v>
      </c>
      <c r="F27" s="30"/>
      <c r="G27" s="30">
        <f t="shared" si="2"/>
        <v>119666</v>
      </c>
    </row>
    <row r="28" spans="1:7" ht="22.5" x14ac:dyDescent="0.25">
      <c r="A28" s="18"/>
      <c r="B28" s="19"/>
      <c r="C28" s="20" t="s">
        <v>28</v>
      </c>
      <c r="D28" s="14" t="s">
        <v>29</v>
      </c>
      <c r="E28" s="31">
        <f>E30</f>
        <v>41576982</v>
      </c>
      <c r="F28" s="31">
        <f t="shared" ref="F28" si="6">F30</f>
        <v>0</v>
      </c>
      <c r="G28" s="31">
        <f t="shared" si="2"/>
        <v>41576982</v>
      </c>
    </row>
    <row r="29" spans="1:7" x14ac:dyDescent="0.25">
      <c r="A29" s="32"/>
      <c r="B29" s="33"/>
      <c r="C29" s="34"/>
      <c r="D29" s="22" t="s">
        <v>14</v>
      </c>
      <c r="E29" s="23"/>
      <c r="F29" s="23"/>
      <c r="G29" s="23"/>
    </row>
    <row r="30" spans="1:7" ht="22.5" x14ac:dyDescent="0.25">
      <c r="A30" s="35"/>
      <c r="B30" s="33"/>
      <c r="C30" s="26" t="s">
        <v>16</v>
      </c>
      <c r="D30" s="27" t="s">
        <v>30</v>
      </c>
      <c r="E30" s="31">
        <f>E32+E39+E51</f>
        <v>41576982</v>
      </c>
      <c r="F30" s="31">
        <f>F32+F39+F51</f>
        <v>0</v>
      </c>
      <c r="G30" s="31">
        <f t="shared" si="2"/>
        <v>41576982</v>
      </c>
    </row>
    <row r="31" spans="1:7" x14ac:dyDescent="0.25">
      <c r="A31" s="18"/>
      <c r="B31" s="19"/>
      <c r="C31" s="20"/>
      <c r="D31" s="22" t="s">
        <v>14</v>
      </c>
      <c r="E31" s="23"/>
      <c r="F31" s="23"/>
      <c r="G31" s="23"/>
    </row>
    <row r="32" spans="1:7" x14ac:dyDescent="0.25">
      <c r="A32" s="18"/>
      <c r="B32" s="19"/>
      <c r="C32" s="20" t="s">
        <v>18</v>
      </c>
      <c r="D32" s="36" t="s">
        <v>31</v>
      </c>
      <c r="E32" s="21">
        <f>E33+E35</f>
        <v>11356219</v>
      </c>
      <c r="F32" s="21">
        <f t="shared" ref="F32" si="7">F33+F35</f>
        <v>0</v>
      </c>
      <c r="G32" s="21">
        <f t="shared" si="2"/>
        <v>11356219</v>
      </c>
    </row>
    <row r="33" spans="1:7" ht="22.5" x14ac:dyDescent="0.25">
      <c r="A33" s="32"/>
      <c r="B33" s="33"/>
      <c r="C33" s="20"/>
      <c r="D33" s="27" t="s">
        <v>32</v>
      </c>
      <c r="E33" s="21">
        <f>E34</f>
        <v>200000</v>
      </c>
      <c r="F33" s="21">
        <f t="shared" ref="F33" si="8">F34</f>
        <v>-130000</v>
      </c>
      <c r="G33" s="21">
        <f t="shared" si="2"/>
        <v>70000</v>
      </c>
    </row>
    <row r="34" spans="1:7" ht="22.5" x14ac:dyDescent="0.25">
      <c r="A34" s="18">
        <v>623</v>
      </c>
      <c r="B34" s="19" t="s">
        <v>33</v>
      </c>
      <c r="C34" s="34"/>
      <c r="D34" s="22" t="s">
        <v>34</v>
      </c>
      <c r="E34" s="30">
        <v>200000</v>
      </c>
      <c r="F34" s="30">
        <v>-130000</v>
      </c>
      <c r="G34" s="30">
        <f t="shared" si="2"/>
        <v>70000</v>
      </c>
    </row>
    <row r="35" spans="1:7" ht="45" x14ac:dyDescent="0.25">
      <c r="A35" s="32"/>
      <c r="B35" s="33"/>
      <c r="C35" s="20"/>
      <c r="D35" s="27" t="s">
        <v>35</v>
      </c>
      <c r="E35" s="21">
        <f>E36+E37+E38</f>
        <v>11156219</v>
      </c>
      <c r="F35" s="21">
        <f>F36+F37+F38</f>
        <v>130000</v>
      </c>
      <c r="G35" s="21">
        <f t="shared" si="2"/>
        <v>11286219</v>
      </c>
    </row>
    <row r="36" spans="1:7" ht="22.5" x14ac:dyDescent="0.25">
      <c r="A36" s="18">
        <v>623</v>
      </c>
      <c r="B36" s="19" t="s">
        <v>33</v>
      </c>
      <c r="C36" s="34"/>
      <c r="D36" s="22" t="s">
        <v>36</v>
      </c>
      <c r="E36" s="30">
        <v>9981219</v>
      </c>
      <c r="F36" s="30"/>
      <c r="G36" s="30">
        <f t="shared" si="2"/>
        <v>9981219</v>
      </c>
    </row>
    <row r="37" spans="1:7" x14ac:dyDescent="0.25">
      <c r="A37" s="18"/>
      <c r="B37" s="19" t="s">
        <v>37</v>
      </c>
      <c r="C37" s="34"/>
      <c r="D37" s="22" t="s">
        <v>38</v>
      </c>
      <c r="E37" s="30">
        <v>1140000</v>
      </c>
      <c r="F37" s="30">
        <v>130000</v>
      </c>
      <c r="G37" s="30">
        <f t="shared" si="2"/>
        <v>1270000</v>
      </c>
    </row>
    <row r="38" spans="1:7" ht="22.5" x14ac:dyDescent="0.25">
      <c r="A38" s="18">
        <v>623</v>
      </c>
      <c r="B38" s="19" t="s">
        <v>33</v>
      </c>
      <c r="C38" s="34"/>
      <c r="D38" s="22" t="s">
        <v>39</v>
      </c>
      <c r="E38" s="30">
        <v>35000</v>
      </c>
      <c r="F38" s="30"/>
      <c r="G38" s="30">
        <f t="shared" si="2"/>
        <v>35000</v>
      </c>
    </row>
    <row r="39" spans="1:7" ht="21" x14ac:dyDescent="0.25">
      <c r="A39" s="18"/>
      <c r="B39" s="19"/>
      <c r="C39" s="20" t="s">
        <v>24</v>
      </c>
      <c r="D39" s="36" t="s">
        <v>40</v>
      </c>
      <c r="E39" s="21">
        <f>E40</f>
        <v>7232422</v>
      </c>
      <c r="F39" s="21">
        <f t="shared" ref="F39" si="9">F40</f>
        <v>0</v>
      </c>
      <c r="G39" s="21">
        <f t="shared" si="2"/>
        <v>7232422</v>
      </c>
    </row>
    <row r="40" spans="1:7" ht="78.75" x14ac:dyDescent="0.25">
      <c r="A40" s="35"/>
      <c r="B40" s="33"/>
      <c r="C40" s="20"/>
      <c r="D40" s="27" t="s">
        <v>41</v>
      </c>
      <c r="E40" s="21">
        <f>E41+E42+E43+E44+E45+E46+E47+E48+E49+E50</f>
        <v>7232422</v>
      </c>
      <c r="F40" s="21">
        <f>F41+F42+F43+F44+F45+F46+F47+F48+F49+F50</f>
        <v>0</v>
      </c>
      <c r="G40" s="21">
        <f t="shared" si="2"/>
        <v>7232422</v>
      </c>
    </row>
    <row r="41" spans="1:7" ht="90" x14ac:dyDescent="0.25">
      <c r="A41" s="37"/>
      <c r="B41" s="19" t="s">
        <v>42</v>
      </c>
      <c r="C41" s="34"/>
      <c r="D41" s="22" t="s">
        <v>43</v>
      </c>
      <c r="E41" s="30">
        <v>494109</v>
      </c>
      <c r="F41" s="30"/>
      <c r="G41" s="30">
        <f t="shared" si="2"/>
        <v>494109</v>
      </c>
    </row>
    <row r="42" spans="1:7" ht="90" x14ac:dyDescent="0.25">
      <c r="A42" s="37"/>
      <c r="B42" s="19" t="s">
        <v>42</v>
      </c>
      <c r="C42" s="34"/>
      <c r="D42" s="22" t="s">
        <v>44</v>
      </c>
      <c r="E42" s="30">
        <v>5566500</v>
      </c>
      <c r="F42" s="30">
        <f>-2145532-40000-330000-150000</f>
        <v>-2665532</v>
      </c>
      <c r="G42" s="30">
        <f t="shared" si="2"/>
        <v>2900968</v>
      </c>
    </row>
    <row r="43" spans="1:7" x14ac:dyDescent="0.25">
      <c r="A43" s="18"/>
      <c r="B43" s="19" t="s">
        <v>37</v>
      </c>
      <c r="C43" s="34"/>
      <c r="D43" s="22" t="s">
        <v>38</v>
      </c>
      <c r="E43" s="30">
        <v>748288</v>
      </c>
      <c r="F43" s="30"/>
      <c r="G43" s="30">
        <f t="shared" si="2"/>
        <v>748288</v>
      </c>
    </row>
    <row r="44" spans="1:7" ht="22.5" x14ac:dyDescent="0.25">
      <c r="A44" s="18">
        <v>627</v>
      </c>
      <c r="B44" s="19" t="s">
        <v>45</v>
      </c>
      <c r="C44" s="34"/>
      <c r="D44" s="22" t="s">
        <v>46</v>
      </c>
      <c r="E44" s="30">
        <v>360480</v>
      </c>
      <c r="F44" s="30"/>
      <c r="G44" s="30">
        <f t="shared" si="2"/>
        <v>360480</v>
      </c>
    </row>
    <row r="45" spans="1:7" ht="22.5" x14ac:dyDescent="0.25">
      <c r="A45" s="18">
        <v>627</v>
      </c>
      <c r="B45" s="19" t="s">
        <v>45</v>
      </c>
      <c r="C45" s="34"/>
      <c r="D45" s="22" t="s">
        <v>47</v>
      </c>
      <c r="E45" s="30">
        <v>9950</v>
      </c>
      <c r="F45" s="30"/>
      <c r="G45" s="30">
        <f t="shared" si="2"/>
        <v>9950</v>
      </c>
    </row>
    <row r="46" spans="1:7" ht="45" x14ac:dyDescent="0.25">
      <c r="A46" s="18">
        <v>627</v>
      </c>
      <c r="B46" s="19" t="s">
        <v>33</v>
      </c>
      <c r="C46" s="34"/>
      <c r="D46" s="22" t="s">
        <v>48</v>
      </c>
      <c r="E46" s="30">
        <v>53095</v>
      </c>
      <c r="F46" s="30"/>
      <c r="G46" s="30">
        <f t="shared" si="2"/>
        <v>53095</v>
      </c>
    </row>
    <row r="47" spans="1:7" ht="56.25" x14ac:dyDescent="0.25">
      <c r="A47" s="18">
        <v>627</v>
      </c>
      <c r="B47" s="19" t="s">
        <v>33</v>
      </c>
      <c r="C47" s="34"/>
      <c r="D47" s="22" t="s">
        <v>49</v>
      </c>
      <c r="E47" s="30">
        <v>0</v>
      </c>
      <c r="F47" s="38">
        <v>2145532</v>
      </c>
      <c r="G47" s="30">
        <f t="shared" si="2"/>
        <v>2145532</v>
      </c>
    </row>
    <row r="48" spans="1:7" ht="56.25" x14ac:dyDescent="0.25">
      <c r="A48" s="39">
        <v>627</v>
      </c>
      <c r="B48" s="40" t="s">
        <v>45</v>
      </c>
      <c r="C48" s="34"/>
      <c r="D48" s="41" t="s">
        <v>50</v>
      </c>
      <c r="E48" s="30">
        <v>0</v>
      </c>
      <c r="F48" s="30">
        <v>40000</v>
      </c>
      <c r="G48" s="30">
        <f t="shared" si="2"/>
        <v>40000</v>
      </c>
    </row>
    <row r="49" spans="1:7" ht="33.75" x14ac:dyDescent="0.25">
      <c r="A49" s="42">
        <v>627</v>
      </c>
      <c r="B49" s="43" t="s">
        <v>33</v>
      </c>
      <c r="C49" s="44"/>
      <c r="D49" s="45" t="s">
        <v>51</v>
      </c>
      <c r="E49" s="30">
        <v>0</v>
      </c>
      <c r="F49" s="30">
        <v>330000</v>
      </c>
      <c r="G49" s="30">
        <f t="shared" si="2"/>
        <v>330000</v>
      </c>
    </row>
    <row r="50" spans="1:7" ht="33.75" x14ac:dyDescent="0.25">
      <c r="A50" s="42">
        <v>627</v>
      </c>
      <c r="B50" s="43" t="s">
        <v>33</v>
      </c>
      <c r="C50" s="44"/>
      <c r="D50" s="45" t="s">
        <v>52</v>
      </c>
      <c r="E50" s="30">
        <v>0</v>
      </c>
      <c r="F50" s="30">
        <v>150000</v>
      </c>
      <c r="G50" s="30">
        <f t="shared" si="2"/>
        <v>150000</v>
      </c>
    </row>
    <row r="51" spans="1:7" ht="21" x14ac:dyDescent="0.25">
      <c r="A51" s="18"/>
      <c r="B51" s="19"/>
      <c r="C51" s="20" t="s">
        <v>26</v>
      </c>
      <c r="D51" s="36" t="s">
        <v>53</v>
      </c>
      <c r="E51" s="21">
        <f>E52</f>
        <v>22988341</v>
      </c>
      <c r="F51" s="21">
        <f t="shared" ref="F51" si="10">F52</f>
        <v>0</v>
      </c>
      <c r="G51" s="21">
        <f t="shared" si="2"/>
        <v>22988341</v>
      </c>
    </row>
    <row r="52" spans="1:7" ht="45" x14ac:dyDescent="0.25">
      <c r="A52" s="35"/>
      <c r="B52" s="33"/>
      <c r="C52" s="20"/>
      <c r="D52" s="27" t="s">
        <v>54</v>
      </c>
      <c r="E52" s="21">
        <f>E53+E54+E55+E56+E57+E58</f>
        <v>22988341</v>
      </c>
      <c r="F52" s="21">
        <f t="shared" ref="F52" si="11">F53+F54+F55+F56+F57+F58</f>
        <v>0</v>
      </c>
      <c r="G52" s="21">
        <f t="shared" si="2"/>
        <v>22988341</v>
      </c>
    </row>
    <row r="53" spans="1:7" ht="22.5" x14ac:dyDescent="0.25">
      <c r="A53" s="18">
        <v>623</v>
      </c>
      <c r="B53" s="19" t="s">
        <v>33</v>
      </c>
      <c r="C53" s="34"/>
      <c r="D53" s="22" t="s">
        <v>36</v>
      </c>
      <c r="E53" s="30">
        <v>17204941</v>
      </c>
      <c r="F53" s="30"/>
      <c r="G53" s="30">
        <f t="shared" si="2"/>
        <v>17204941</v>
      </c>
    </row>
    <row r="54" spans="1:7" ht="22.5" x14ac:dyDescent="0.25">
      <c r="A54" s="18">
        <v>623</v>
      </c>
      <c r="B54" s="19" t="s">
        <v>33</v>
      </c>
      <c r="C54" s="34"/>
      <c r="D54" s="22" t="s">
        <v>55</v>
      </c>
      <c r="E54" s="30">
        <v>4384200</v>
      </c>
      <c r="F54" s="30"/>
      <c r="G54" s="30">
        <f t="shared" si="2"/>
        <v>4384200</v>
      </c>
    </row>
    <row r="55" spans="1:7" ht="56.25" x14ac:dyDescent="0.25">
      <c r="A55" s="18">
        <v>623</v>
      </c>
      <c r="B55" s="19" t="s">
        <v>45</v>
      </c>
      <c r="C55" s="34"/>
      <c r="D55" s="22" t="s">
        <v>56</v>
      </c>
      <c r="E55" s="30">
        <v>240000</v>
      </c>
      <c r="F55" s="30"/>
      <c r="G55" s="30">
        <f t="shared" si="2"/>
        <v>240000</v>
      </c>
    </row>
    <row r="56" spans="1:7" ht="22.5" x14ac:dyDescent="0.25">
      <c r="A56" s="18">
        <v>623</v>
      </c>
      <c r="B56" s="19" t="s">
        <v>33</v>
      </c>
      <c r="C56" s="34"/>
      <c r="D56" s="22" t="s">
        <v>39</v>
      </c>
      <c r="E56" s="30">
        <v>383600</v>
      </c>
      <c r="F56" s="30"/>
      <c r="G56" s="30">
        <f t="shared" si="2"/>
        <v>383600</v>
      </c>
    </row>
    <row r="57" spans="1:7" ht="22.5" x14ac:dyDescent="0.25">
      <c r="A57" s="18">
        <v>623</v>
      </c>
      <c r="B57" s="19" t="s">
        <v>33</v>
      </c>
      <c r="C57" s="34"/>
      <c r="D57" s="22" t="s">
        <v>57</v>
      </c>
      <c r="E57" s="30">
        <v>770000</v>
      </c>
      <c r="F57" s="30"/>
      <c r="G57" s="30">
        <f t="shared" si="2"/>
        <v>770000</v>
      </c>
    </row>
    <row r="58" spans="1:7" ht="33.75" x14ac:dyDescent="0.25">
      <c r="A58" s="18">
        <v>623</v>
      </c>
      <c r="B58" s="19" t="s">
        <v>45</v>
      </c>
      <c r="C58" s="34"/>
      <c r="D58" s="22" t="s">
        <v>58</v>
      </c>
      <c r="E58" s="30">
        <v>5600</v>
      </c>
      <c r="F58" s="30"/>
      <c r="G58" s="30">
        <f t="shared" si="2"/>
        <v>5600</v>
      </c>
    </row>
    <row r="59" spans="1:7" ht="22.5" x14ac:dyDescent="0.25">
      <c r="A59" s="46" t="s">
        <v>59</v>
      </c>
      <c r="B59" s="46"/>
      <c r="C59" s="34"/>
      <c r="D59" s="14" t="s">
        <v>60</v>
      </c>
      <c r="E59" s="28">
        <f>SUM(E60:E64)</f>
        <v>41576982</v>
      </c>
      <c r="F59" s="28">
        <f>SUM(F60:F64)</f>
        <v>0</v>
      </c>
      <c r="G59" s="28">
        <f>SUM(E59:F59)</f>
        <v>41576982</v>
      </c>
    </row>
    <row r="60" spans="1:7" x14ac:dyDescent="0.25">
      <c r="A60" s="18">
        <v>623</v>
      </c>
      <c r="B60" s="19"/>
      <c r="C60" s="34">
        <v>1</v>
      </c>
      <c r="D60" s="22" t="s">
        <v>61</v>
      </c>
      <c r="E60" s="30">
        <f>E34+E36+E38+E51</f>
        <v>33204560</v>
      </c>
      <c r="F60" s="30">
        <f>F34+F36+F38+F51</f>
        <v>-130000</v>
      </c>
      <c r="G60" s="30">
        <f t="shared" si="2"/>
        <v>33074560</v>
      </c>
    </row>
    <row r="61" spans="1:7" ht="22.5" x14ac:dyDescent="0.25">
      <c r="A61" s="18">
        <v>627</v>
      </c>
      <c r="B61" s="19"/>
      <c r="C61" s="34">
        <v>2</v>
      </c>
      <c r="D61" s="22" t="s">
        <v>62</v>
      </c>
      <c r="E61" s="30">
        <f>E44+E45+E46+E47+E48+E49+E50</f>
        <v>423525</v>
      </c>
      <c r="F61" s="30">
        <f>F44+F45+F46+F47+F48+F49+F50</f>
        <v>2665532</v>
      </c>
      <c r="G61" s="30">
        <f t="shared" si="2"/>
        <v>3089057</v>
      </c>
    </row>
    <row r="62" spans="1:7" x14ac:dyDescent="0.25">
      <c r="A62" s="47"/>
      <c r="B62" s="19"/>
      <c r="C62" s="34">
        <v>3</v>
      </c>
      <c r="D62" s="22" t="s">
        <v>63</v>
      </c>
      <c r="E62" s="30">
        <f>E41</f>
        <v>494109</v>
      </c>
      <c r="F62" s="30">
        <f>F41</f>
        <v>0</v>
      </c>
      <c r="G62" s="30">
        <f t="shared" si="2"/>
        <v>494109</v>
      </c>
    </row>
    <row r="63" spans="1:7" x14ac:dyDescent="0.25">
      <c r="A63" s="47"/>
      <c r="B63" s="19"/>
      <c r="C63" s="34">
        <v>4</v>
      </c>
      <c r="D63" s="22" t="s">
        <v>64</v>
      </c>
      <c r="E63" s="30">
        <f>E42</f>
        <v>5566500</v>
      </c>
      <c r="F63" s="30">
        <f>F42</f>
        <v>-2665532</v>
      </c>
      <c r="G63" s="30">
        <f t="shared" si="2"/>
        <v>2900968</v>
      </c>
    </row>
    <row r="64" spans="1:7" x14ac:dyDescent="0.25">
      <c r="A64" s="47"/>
      <c r="B64" s="19"/>
      <c r="C64" s="34">
        <v>5</v>
      </c>
      <c r="D64" s="22" t="s">
        <v>38</v>
      </c>
      <c r="E64" s="30">
        <f>E37+E43</f>
        <v>1888288</v>
      </c>
      <c r="F64" s="30">
        <f>F37+F43</f>
        <v>130000</v>
      </c>
      <c r="G64" s="30">
        <f t="shared" si="2"/>
        <v>2018288</v>
      </c>
    </row>
    <row r="65" spans="1:7" x14ac:dyDescent="0.25">
      <c r="A65" s="48"/>
      <c r="B65" s="33"/>
      <c r="C65" s="49"/>
      <c r="D65" s="27" t="s">
        <v>65</v>
      </c>
      <c r="E65" s="28">
        <f>E9-E28</f>
        <v>0</v>
      </c>
      <c r="F65" s="28">
        <f>F9-F28</f>
        <v>0</v>
      </c>
      <c r="G65" s="28">
        <f t="shared" si="2"/>
        <v>0</v>
      </c>
    </row>
  </sheetData>
  <mergeCells count="6">
    <mergeCell ref="A2:G2"/>
    <mergeCell ref="A3:G3"/>
    <mergeCell ref="A4:G4"/>
    <mergeCell ref="A11:A27"/>
    <mergeCell ref="B11:B27"/>
    <mergeCell ref="A59:B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Vasilka Chopkova</dc:creator>
  <cp:lastModifiedBy>Vasilka Chopkova</cp:lastModifiedBy>
  <dcterms:created xsi:type="dcterms:W3CDTF">2022-06-06T10:27:00Z</dcterms:created>
  <dcterms:modified xsi:type="dcterms:W3CDTF">2022-06-06T10:28:23Z</dcterms:modified>
</cp:coreProperties>
</file>